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30" yWindow="465" windowWidth="19800" windowHeight="7605"/>
  </bookViews>
  <sheets>
    <sheet name="Rekapitulace stavby" sheetId="1" r:id="rId1"/>
    <sheet name="Stefanikova17 - Výměna ok..." sheetId="2" r:id="rId2"/>
    <sheet name="VRN - Vedlejší rozpočtové..." sheetId="3" r:id="rId3"/>
    <sheet name="Pokyny pro vyplnění" sheetId="4" r:id="rId4"/>
  </sheets>
  <definedNames>
    <definedName name="_xlnm._FilterDatabase" localSheetId="1" hidden="1">'Stefanikova17 - Výměna ok...'!$C$86:$K$1807</definedName>
    <definedName name="_xlnm._FilterDatabase" localSheetId="2" hidden="1">'VRN - Vedlejší rozpočtové...'!$C$81:$K$99</definedName>
    <definedName name="_xlnm.Print_Titles" localSheetId="0">'Rekapitulace stavby'!$49:$49</definedName>
    <definedName name="_xlnm.Print_Titles" localSheetId="1">'Stefanikova17 - Výměna ok...'!$86:$86</definedName>
    <definedName name="_xlnm.Print_Titles" localSheetId="2">'VRN - Vedlejší rozpočtové...'!$81:$81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'Stefanikova17 - Výměna ok...'!$C$4:$J$34,'Stefanikova17 - Výměna ok...'!$C$40:$J$70,'Stefanikova17 - Výměna ok...'!$C$76:$K$1807</definedName>
    <definedName name="_xlnm.Print_Area" localSheetId="2">'VRN - Vedlejší rozpočtové...'!$C$4:$J$36,'VRN - Vedlejší rozpočtové...'!$C$42:$J$63,'VRN - Vedlejší rozpočtové...'!$C$69:$K$99</definedName>
  </definedNames>
  <calcPr calcId="125725"/>
</workbook>
</file>

<file path=xl/calcChain.xml><?xml version="1.0" encoding="utf-8"?>
<calcChain xmlns="http://schemas.openxmlformats.org/spreadsheetml/2006/main">
  <c r="AY53" i="1"/>
  <c r="AX53"/>
  <c r="BI99" i="3"/>
  <c r="BH99"/>
  <c r="BG99"/>
  <c r="BF99"/>
  <c r="T99"/>
  <c r="T98" s="1"/>
  <c r="R99"/>
  <c r="R98"/>
  <c r="P99"/>
  <c r="P98" s="1"/>
  <c r="BK99"/>
  <c r="BK98"/>
  <c r="J98" s="1"/>
  <c r="J62" s="1"/>
  <c r="J99"/>
  <c r="BE99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/>
  <c r="BI95"/>
  <c r="BH95"/>
  <c r="BG95"/>
  <c r="BF95"/>
  <c r="T95"/>
  <c r="T94" s="1"/>
  <c r="R95"/>
  <c r="R94"/>
  <c r="P95"/>
  <c r="P94" s="1"/>
  <c r="BK95"/>
  <c r="BK94"/>
  <c r="J94" s="1"/>
  <c r="J61" s="1"/>
  <c r="J95"/>
  <c r="BE95"/>
  <c r="BI93"/>
  <c r="BH93"/>
  <c r="BG93"/>
  <c r="BF93"/>
  <c r="T93"/>
  <c r="T92" s="1"/>
  <c r="R93"/>
  <c r="R92"/>
  <c r="P93"/>
  <c r="P92" s="1"/>
  <c r="BK93"/>
  <c r="BK92"/>
  <c r="J92" s="1"/>
  <c r="J60" s="1"/>
  <c r="J93"/>
  <c r="BE93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/>
  <c r="BI89"/>
  <c r="BH89"/>
  <c r="BG89"/>
  <c r="BF89"/>
  <c r="T89"/>
  <c r="T88" s="1"/>
  <c r="R89"/>
  <c r="R88"/>
  <c r="P89"/>
  <c r="P88" s="1"/>
  <c r="BK89"/>
  <c r="BK88"/>
  <c r="J88" s="1"/>
  <c r="J59" s="1"/>
  <c r="J89"/>
  <c r="BE89"/>
  <c r="BI87"/>
  <c r="BH87"/>
  <c r="BG87"/>
  <c r="BF87"/>
  <c r="F31" s="1"/>
  <c r="BA53" i="1" s="1"/>
  <c r="T87" i="3"/>
  <c r="R87"/>
  <c r="P87"/>
  <c r="BK87"/>
  <c r="J87"/>
  <c r="BE87" s="1"/>
  <c r="BI86"/>
  <c r="BH86"/>
  <c r="BG86"/>
  <c r="BF86"/>
  <c r="T86"/>
  <c r="R86"/>
  <c r="P86"/>
  <c r="BK86"/>
  <c r="J86"/>
  <c r="BE86"/>
  <c r="BI85"/>
  <c r="F34" s="1"/>
  <c r="BD53" i="1" s="1"/>
  <c r="BH85" i="3"/>
  <c r="F33" s="1"/>
  <c r="BC53" i="1" s="1"/>
  <c r="BG85" i="3"/>
  <c r="F32"/>
  <c r="BB53" i="1" s="1"/>
  <c r="BF85" i="3"/>
  <c r="T85"/>
  <c r="T84"/>
  <c r="T83" s="1"/>
  <c r="T82" s="1"/>
  <c r="R85"/>
  <c r="R84"/>
  <c r="R83" s="1"/>
  <c r="R82" s="1"/>
  <c r="P85"/>
  <c r="P84"/>
  <c r="P83" s="1"/>
  <c r="P82" s="1"/>
  <c r="AU53" i="1" s="1"/>
  <c r="BK85" i="3"/>
  <c r="BK84" s="1"/>
  <c r="J85"/>
  <c r="BE85"/>
  <c r="F76"/>
  <c r="E74"/>
  <c r="F49"/>
  <c r="E47"/>
  <c r="J21"/>
  <c r="E21"/>
  <c r="J51" s="1"/>
  <c r="J20"/>
  <c r="J18"/>
  <c r="E18"/>
  <c r="F79" s="1"/>
  <c r="J17"/>
  <c r="J15"/>
  <c r="E15"/>
  <c r="F78" s="1"/>
  <c r="J14"/>
  <c r="J12"/>
  <c r="J76" s="1"/>
  <c r="J49"/>
  <c r="E7"/>
  <c r="E72" s="1"/>
  <c r="AY52" i="1"/>
  <c r="AX52"/>
  <c r="BI1806" i="2"/>
  <c r="BH1806"/>
  <c r="BG1806"/>
  <c r="BF1806"/>
  <c r="T1806"/>
  <c r="T1805" s="1"/>
  <c r="R1806"/>
  <c r="R1805" s="1"/>
  <c r="P1806"/>
  <c r="P1805" s="1"/>
  <c r="BK1806"/>
  <c r="BK1805" s="1"/>
  <c r="J1805" s="1"/>
  <c r="J69" s="1"/>
  <c r="J1806"/>
  <c r="BE1806"/>
  <c r="BI1764"/>
  <c r="BH1764"/>
  <c r="BG1764"/>
  <c r="BF1764"/>
  <c r="T1764"/>
  <c r="R1764"/>
  <c r="P1764"/>
  <c r="BK1764"/>
  <c r="J1764"/>
  <c r="BE1764" s="1"/>
  <c r="BI1738"/>
  <c r="BH1738"/>
  <c r="BG1738"/>
  <c r="BF1738"/>
  <c r="T1738"/>
  <c r="T1737" s="1"/>
  <c r="R1738"/>
  <c r="R1737" s="1"/>
  <c r="P1738"/>
  <c r="P1737" s="1"/>
  <c r="BK1738"/>
  <c r="BK1737" s="1"/>
  <c r="J1737" s="1"/>
  <c r="J68" s="1"/>
  <c r="J1738"/>
  <c r="BE1738" s="1"/>
  <c r="BI1672"/>
  <c r="BH1672"/>
  <c r="BG1672"/>
  <c r="BF1672"/>
  <c r="T1672"/>
  <c r="R1672"/>
  <c r="P1672"/>
  <c r="BK1672"/>
  <c r="J1672"/>
  <c r="BE1672" s="1"/>
  <c r="BI1670"/>
  <c r="BH1670"/>
  <c r="BG1670"/>
  <c r="BF1670"/>
  <c r="T1670"/>
  <c r="R1670"/>
  <c r="P1670"/>
  <c r="BK1670"/>
  <c r="J1670"/>
  <c r="BE1670" s="1"/>
  <c r="BI1587"/>
  <c r="BH1587"/>
  <c r="BG1587"/>
  <c r="BF1587"/>
  <c r="T1587"/>
  <c r="T1586" s="1"/>
  <c r="R1587"/>
  <c r="R1586" s="1"/>
  <c r="P1587"/>
  <c r="P1586" s="1"/>
  <c r="BK1587"/>
  <c r="BK1586" s="1"/>
  <c r="J1586" s="1"/>
  <c r="J67" s="1"/>
  <c r="J1587"/>
  <c r="BE1587" s="1"/>
  <c r="BI1565"/>
  <c r="BH1565"/>
  <c r="BG1565"/>
  <c r="BF1565"/>
  <c r="T1565"/>
  <c r="R1565"/>
  <c r="P1565"/>
  <c r="BK1565"/>
  <c r="J1565"/>
  <c r="BE1565" s="1"/>
  <c r="BI1513"/>
  <c r="BH1513"/>
  <c r="BG1513"/>
  <c r="BF1513"/>
  <c r="T1513"/>
  <c r="R1513"/>
  <c r="P1513"/>
  <c r="BK1513"/>
  <c r="J1513"/>
  <c r="BE1513" s="1"/>
  <c r="BI1449"/>
  <c r="BH1449"/>
  <c r="BG1449"/>
  <c r="BF1449"/>
  <c r="T1449"/>
  <c r="R1449"/>
  <c r="P1449"/>
  <c r="BK1449"/>
  <c r="J1449"/>
  <c r="BE1449" s="1"/>
  <c r="BI1397"/>
  <c r="BH1397"/>
  <c r="BG1397"/>
  <c r="BF1397"/>
  <c r="T1397"/>
  <c r="R1397"/>
  <c r="P1397"/>
  <c r="BK1397"/>
  <c r="J1397"/>
  <c r="BE1397" s="1"/>
  <c r="BI1333"/>
  <c r="BH1333"/>
  <c r="BG1333"/>
  <c r="BF1333"/>
  <c r="T1333"/>
  <c r="R1333"/>
  <c r="P1333"/>
  <c r="BK1333"/>
  <c r="J1333"/>
  <c r="BE1333" s="1"/>
  <c r="BI1331"/>
  <c r="BH1331"/>
  <c r="BG1331"/>
  <c r="BF1331"/>
  <c r="T1331"/>
  <c r="R1331"/>
  <c r="P1331"/>
  <c r="BK1331"/>
  <c r="J1331"/>
  <c r="BE1331" s="1"/>
  <c r="BI1329"/>
  <c r="BH1329"/>
  <c r="BG1329"/>
  <c r="BF1329"/>
  <c r="T1329"/>
  <c r="R1329"/>
  <c r="P1329"/>
  <c r="BK1329"/>
  <c r="J1329"/>
  <c r="BE1329" s="1"/>
  <c r="BI1327"/>
  <c r="BH1327"/>
  <c r="BG1327"/>
  <c r="BF1327"/>
  <c r="T1327"/>
  <c r="R1327"/>
  <c r="P1327"/>
  <c r="BK1327"/>
  <c r="J1327"/>
  <c r="BE1327" s="1"/>
  <c r="BI1325"/>
  <c r="BH1325"/>
  <c r="BG1325"/>
  <c r="BF1325"/>
  <c r="T1325"/>
  <c r="R1325"/>
  <c r="P1325"/>
  <c r="BK1325"/>
  <c r="J1325"/>
  <c r="BE1325" s="1"/>
  <c r="BI1323"/>
  <c r="BH1323"/>
  <c r="BG1323"/>
  <c r="BF1323"/>
  <c r="T1323"/>
  <c r="R1323"/>
  <c r="P1323"/>
  <c r="BK1323"/>
  <c r="J1323"/>
  <c r="BE1323" s="1"/>
  <c r="BI1321"/>
  <c r="BH1321"/>
  <c r="BG1321"/>
  <c r="BF1321"/>
  <c r="T1321"/>
  <c r="R1321"/>
  <c r="P1321"/>
  <c r="BK1321"/>
  <c r="J1321"/>
  <c r="BE1321" s="1"/>
  <c r="BI1308"/>
  <c r="BH1308"/>
  <c r="BG1308"/>
  <c r="BF1308"/>
  <c r="T1308"/>
  <c r="R1308"/>
  <c r="P1308"/>
  <c r="BK1308"/>
  <c r="J1308"/>
  <c r="BE1308" s="1"/>
  <c r="BI1307"/>
  <c r="BH1307"/>
  <c r="BG1307"/>
  <c r="BF1307"/>
  <c r="T1307"/>
  <c r="R1307"/>
  <c r="P1307"/>
  <c r="BK1307"/>
  <c r="J1307"/>
  <c r="BE1307" s="1"/>
  <c r="BI1306"/>
  <c r="BH1306"/>
  <c r="BG1306"/>
  <c r="BF1306"/>
  <c r="T1306"/>
  <c r="R1306"/>
  <c r="P1306"/>
  <c r="BK1306"/>
  <c r="J1306"/>
  <c r="BE1306"/>
  <c r="BI1305"/>
  <c r="BH1305"/>
  <c r="BG1305"/>
  <c r="BF1305"/>
  <c r="T1305"/>
  <c r="R1305"/>
  <c r="R1302" s="1"/>
  <c r="P1305"/>
  <c r="BK1305"/>
  <c r="J1305"/>
  <c r="BE1305" s="1"/>
  <c r="BI1304"/>
  <c r="BH1304"/>
  <c r="BG1304"/>
  <c r="BF1304"/>
  <c r="T1304"/>
  <c r="R1304"/>
  <c r="P1304"/>
  <c r="BK1304"/>
  <c r="BK1302" s="1"/>
  <c r="J1302" s="1"/>
  <c r="J66" s="1"/>
  <c r="J1304"/>
  <c r="BE1304"/>
  <c r="BI1303"/>
  <c r="BH1303"/>
  <c r="BG1303"/>
  <c r="BF1303"/>
  <c r="T1303"/>
  <c r="T1302" s="1"/>
  <c r="R1303"/>
  <c r="P1303"/>
  <c r="P1302" s="1"/>
  <c r="BK1303"/>
  <c r="J1303"/>
  <c r="BE1303" s="1"/>
  <c r="BI1301"/>
  <c r="BH1301"/>
  <c r="BG1301"/>
  <c r="BF1301"/>
  <c r="T1301"/>
  <c r="R1301"/>
  <c r="P1301"/>
  <c r="BK1301"/>
  <c r="J1301"/>
  <c r="BE1301" s="1"/>
  <c r="BI1300"/>
  <c r="BH1300"/>
  <c r="BG1300"/>
  <c r="BF1300"/>
  <c r="T1300"/>
  <c r="R1300"/>
  <c r="P1300"/>
  <c r="BK1300"/>
  <c r="J1300"/>
  <c r="BE1300"/>
  <c r="BI1297"/>
  <c r="BH1297"/>
  <c r="BG1297"/>
  <c r="BF1297"/>
  <c r="T1297"/>
  <c r="R1297"/>
  <c r="P1297"/>
  <c r="BK1297"/>
  <c r="J1297"/>
  <c r="BE1297" s="1"/>
  <c r="BI1284"/>
  <c r="BH1284"/>
  <c r="BG1284"/>
  <c r="BF1284"/>
  <c r="T1284"/>
  <c r="R1284"/>
  <c r="P1284"/>
  <c r="P1275" s="1"/>
  <c r="BK1284"/>
  <c r="J1284"/>
  <c r="BE1284"/>
  <c r="BI1280"/>
  <c r="BH1280"/>
  <c r="BG1280"/>
  <c r="BF1280"/>
  <c r="T1280"/>
  <c r="R1280"/>
  <c r="P1280"/>
  <c r="BK1280"/>
  <c r="J1280"/>
  <c r="BE1280" s="1"/>
  <c r="BI1276"/>
  <c r="BH1276"/>
  <c r="BG1276"/>
  <c r="BF1276"/>
  <c r="T1276"/>
  <c r="T1275" s="1"/>
  <c r="R1276"/>
  <c r="R1275" s="1"/>
  <c r="P1276"/>
  <c r="BK1276"/>
  <c r="BK1275" s="1"/>
  <c r="J1275" s="1"/>
  <c r="J65" s="1"/>
  <c r="J1276"/>
  <c r="BE1276"/>
  <c r="BI1274"/>
  <c r="BH1274"/>
  <c r="BG1274"/>
  <c r="BF1274"/>
  <c r="T1274"/>
  <c r="R1274"/>
  <c r="P1274"/>
  <c r="BK1274"/>
  <c r="J1274"/>
  <c r="BE1274"/>
  <c r="BI1273"/>
  <c r="BH1273"/>
  <c r="BG1273"/>
  <c r="BF1273"/>
  <c r="T1273"/>
  <c r="R1273"/>
  <c r="P1273"/>
  <c r="BK1273"/>
  <c r="J1273"/>
  <c r="BE1273" s="1"/>
  <c r="BI1272"/>
  <c r="BH1272"/>
  <c r="BG1272"/>
  <c r="BF1272"/>
  <c r="T1272"/>
  <c r="R1272"/>
  <c r="P1272"/>
  <c r="BK1272"/>
  <c r="J1272"/>
  <c r="BE1272"/>
  <c r="BI1271"/>
  <c r="BH1271"/>
  <c r="BG1271"/>
  <c r="BF1271"/>
  <c r="T1271"/>
  <c r="R1271"/>
  <c r="P1271"/>
  <c r="BK1271"/>
  <c r="J1271"/>
  <c r="BE1271" s="1"/>
  <c r="BI1270"/>
  <c r="BH1270"/>
  <c r="BG1270"/>
  <c r="BF1270"/>
  <c r="T1270"/>
  <c r="R1270"/>
  <c r="P1270"/>
  <c r="BK1270"/>
  <c r="J1270"/>
  <c r="BE1270"/>
  <c r="BI1269"/>
  <c r="BH1269"/>
  <c r="BG1269"/>
  <c r="BF1269"/>
  <c r="T1269"/>
  <c r="R1269"/>
  <c r="P1269"/>
  <c r="BK1269"/>
  <c r="J1269"/>
  <c r="BE1269" s="1"/>
  <c r="BI1268"/>
  <c r="BH1268"/>
  <c r="BG1268"/>
  <c r="BF1268"/>
  <c r="T1268"/>
  <c r="R1268"/>
  <c r="P1268"/>
  <c r="BK1268"/>
  <c r="J1268"/>
  <c r="BE1268"/>
  <c r="BI1267"/>
  <c r="BH1267"/>
  <c r="BG1267"/>
  <c r="BF1267"/>
  <c r="T1267"/>
  <c r="R1267"/>
  <c r="P1267"/>
  <c r="BK1267"/>
  <c r="J1267"/>
  <c r="BE1267" s="1"/>
  <c r="BI1266"/>
  <c r="BH1266"/>
  <c r="BG1266"/>
  <c r="BF1266"/>
  <c r="T1266"/>
  <c r="R1266"/>
  <c r="P1266"/>
  <c r="BK1266"/>
  <c r="J1266"/>
  <c r="BE1266"/>
  <c r="BI1265"/>
  <c r="BH1265"/>
  <c r="BG1265"/>
  <c r="BF1265"/>
  <c r="T1265"/>
  <c r="R1265"/>
  <c r="P1265"/>
  <c r="BK1265"/>
  <c r="J1265"/>
  <c r="BE1265" s="1"/>
  <c r="BI1264"/>
  <c r="BH1264"/>
  <c r="BG1264"/>
  <c r="BF1264"/>
  <c r="T1264"/>
  <c r="R1264"/>
  <c r="P1264"/>
  <c r="BK1264"/>
  <c r="J1264"/>
  <c r="BE1264"/>
  <c r="BI1263"/>
  <c r="BH1263"/>
  <c r="BG1263"/>
  <c r="BF1263"/>
  <c r="T1263"/>
  <c r="R1263"/>
  <c r="P1263"/>
  <c r="BK1263"/>
  <c r="J1263"/>
  <c r="BE1263" s="1"/>
  <c r="BI1262"/>
  <c r="BH1262"/>
  <c r="BG1262"/>
  <c r="BF1262"/>
  <c r="T1262"/>
  <c r="R1262"/>
  <c r="P1262"/>
  <c r="BK1262"/>
  <c r="J1262"/>
  <c r="BE1262"/>
  <c r="BI1261"/>
  <c r="BH1261"/>
  <c r="BG1261"/>
  <c r="BF1261"/>
  <c r="T1261"/>
  <c r="R1261"/>
  <c r="P1261"/>
  <c r="BK1261"/>
  <c r="J1261"/>
  <c r="BE1261" s="1"/>
  <c r="BI1260"/>
  <c r="BH1260"/>
  <c r="BG1260"/>
  <c r="BF1260"/>
  <c r="T1260"/>
  <c r="R1260"/>
  <c r="P1260"/>
  <c r="BK1260"/>
  <c r="J1260"/>
  <c r="BE1260"/>
  <c r="BI1259"/>
  <c r="BH1259"/>
  <c r="BG1259"/>
  <c r="BF1259"/>
  <c r="T1259"/>
  <c r="R1259"/>
  <c r="P1259"/>
  <c r="BK1259"/>
  <c r="J1259"/>
  <c r="BE1259" s="1"/>
  <c r="BI1258"/>
  <c r="BH1258"/>
  <c r="BG1258"/>
  <c r="BF1258"/>
  <c r="T1258"/>
  <c r="R1258"/>
  <c r="P1258"/>
  <c r="BK1258"/>
  <c r="J1258"/>
  <c r="BE1258"/>
  <c r="BI1257"/>
  <c r="BH1257"/>
  <c r="BG1257"/>
  <c r="BF1257"/>
  <c r="T1257"/>
  <c r="R1257"/>
  <c r="P1257"/>
  <c r="BK1257"/>
  <c r="J1257"/>
  <c r="BE1257" s="1"/>
  <c r="BI1256"/>
  <c r="BH1256"/>
  <c r="BG1256"/>
  <c r="BF1256"/>
  <c r="T1256"/>
  <c r="R1256"/>
  <c r="P1256"/>
  <c r="BK1256"/>
  <c r="J1256"/>
  <c r="BE1256"/>
  <c r="BI1246"/>
  <c r="BH1246"/>
  <c r="BG1246"/>
  <c r="BF1246"/>
  <c r="T1246"/>
  <c r="R1246"/>
  <c r="P1246"/>
  <c r="BK1246"/>
  <c r="J1246"/>
  <c r="BE1246" s="1"/>
  <c r="BI1232"/>
  <c r="BH1232"/>
  <c r="BG1232"/>
  <c r="BF1232"/>
  <c r="T1232"/>
  <c r="R1232"/>
  <c r="P1232"/>
  <c r="BK1232"/>
  <c r="J1232"/>
  <c r="BE1232"/>
  <c r="BI1231"/>
  <c r="BH1231"/>
  <c r="BG1231"/>
  <c r="BF1231"/>
  <c r="T1231"/>
  <c r="R1231"/>
  <c r="P1231"/>
  <c r="BK1231"/>
  <c r="J1231"/>
  <c r="BE1231" s="1"/>
  <c r="BI1230"/>
  <c r="BH1230"/>
  <c r="BG1230"/>
  <c r="BF1230"/>
  <c r="T1230"/>
  <c r="R1230"/>
  <c r="P1230"/>
  <c r="BK1230"/>
  <c r="J1230"/>
  <c r="BE1230"/>
  <c r="BI1229"/>
  <c r="BH1229"/>
  <c r="BG1229"/>
  <c r="BF1229"/>
  <c r="T1229"/>
  <c r="R1229"/>
  <c r="P1229"/>
  <c r="BK1229"/>
  <c r="J1229"/>
  <c r="BE1229" s="1"/>
  <c r="BI1228"/>
  <c r="BH1228"/>
  <c r="BG1228"/>
  <c r="BF1228"/>
  <c r="T1228"/>
  <c r="R1228"/>
  <c r="P1228"/>
  <c r="BK1228"/>
  <c r="J1228"/>
  <c r="BE1228"/>
  <c r="BI1227"/>
  <c r="BH1227"/>
  <c r="BG1227"/>
  <c r="BF1227"/>
  <c r="T1227"/>
  <c r="R1227"/>
  <c r="P1227"/>
  <c r="BK1227"/>
  <c r="J1227"/>
  <c r="BE1227" s="1"/>
  <c r="BI1226"/>
  <c r="BH1226"/>
  <c r="BG1226"/>
  <c r="BF1226"/>
  <c r="T1226"/>
  <c r="R1226"/>
  <c r="P1226"/>
  <c r="BK1226"/>
  <c r="J1226"/>
  <c r="BE1226"/>
  <c r="BI1225"/>
  <c r="BH1225"/>
  <c r="BG1225"/>
  <c r="BF1225"/>
  <c r="T1225"/>
  <c r="R1225"/>
  <c r="P1225"/>
  <c r="BK1225"/>
  <c r="J1225"/>
  <c r="BE1225" s="1"/>
  <c r="BI1224"/>
  <c r="BH1224"/>
  <c r="BG1224"/>
  <c r="BF1224"/>
  <c r="T1224"/>
  <c r="R1224"/>
  <c r="P1224"/>
  <c r="BK1224"/>
  <c r="J1224"/>
  <c r="BE1224"/>
  <c r="BI1223"/>
  <c r="BH1223"/>
  <c r="BG1223"/>
  <c r="BF1223"/>
  <c r="T1223"/>
  <c r="R1223"/>
  <c r="P1223"/>
  <c r="BK1223"/>
  <c r="J1223"/>
  <c r="BE1223" s="1"/>
  <c r="BI1222"/>
  <c r="BH1222"/>
  <c r="BG1222"/>
  <c r="BF1222"/>
  <c r="T1222"/>
  <c r="R1222"/>
  <c r="P1222"/>
  <c r="BK1222"/>
  <c r="J1222"/>
  <c r="BE1222"/>
  <c r="BI1221"/>
  <c r="BH1221"/>
  <c r="BG1221"/>
  <c r="BF1221"/>
  <c r="T1221"/>
  <c r="R1221"/>
  <c r="P1221"/>
  <c r="BK1221"/>
  <c r="J1221"/>
  <c r="BE1221" s="1"/>
  <c r="BI1220"/>
  <c r="BH1220"/>
  <c r="BG1220"/>
  <c r="BF1220"/>
  <c r="T1220"/>
  <c r="R1220"/>
  <c r="P1220"/>
  <c r="BK1220"/>
  <c r="J1220"/>
  <c r="BE1220"/>
  <c r="BI1219"/>
  <c r="BH1219"/>
  <c r="BG1219"/>
  <c r="BF1219"/>
  <c r="T1219"/>
  <c r="R1219"/>
  <c r="P1219"/>
  <c r="BK1219"/>
  <c r="J1219"/>
  <c r="BE1219" s="1"/>
  <c r="BI1218"/>
  <c r="BH1218"/>
  <c r="BG1218"/>
  <c r="BF1218"/>
  <c r="T1218"/>
  <c r="R1218"/>
  <c r="P1218"/>
  <c r="BK1218"/>
  <c r="J1218"/>
  <c r="BE1218"/>
  <c r="BI1217"/>
  <c r="BH1217"/>
  <c r="BG1217"/>
  <c r="BF1217"/>
  <c r="T1217"/>
  <c r="R1217"/>
  <c r="P1217"/>
  <c r="BK1217"/>
  <c r="J1217"/>
  <c r="BE1217" s="1"/>
  <c r="BI1216"/>
  <c r="BH1216"/>
  <c r="BG1216"/>
  <c r="BF1216"/>
  <c r="T1216"/>
  <c r="R1216"/>
  <c r="P1216"/>
  <c r="BK1216"/>
  <c r="J1216"/>
  <c r="BE1216"/>
  <c r="BI1215"/>
  <c r="BH1215"/>
  <c r="BG1215"/>
  <c r="BF1215"/>
  <c r="T1215"/>
  <c r="R1215"/>
  <c r="P1215"/>
  <c r="BK1215"/>
  <c r="J1215"/>
  <c r="BE1215" s="1"/>
  <c r="BI1214"/>
  <c r="BH1214"/>
  <c r="BG1214"/>
  <c r="BF1214"/>
  <c r="T1214"/>
  <c r="R1214"/>
  <c r="P1214"/>
  <c r="BK1214"/>
  <c r="J1214"/>
  <c r="BE1214"/>
  <c r="BI1213"/>
  <c r="BH1213"/>
  <c r="BG1213"/>
  <c r="BF1213"/>
  <c r="T1213"/>
  <c r="R1213"/>
  <c r="P1213"/>
  <c r="BK1213"/>
  <c r="J1213"/>
  <c r="BE1213" s="1"/>
  <c r="BI1212"/>
  <c r="BH1212"/>
  <c r="BG1212"/>
  <c r="BF1212"/>
  <c r="T1212"/>
  <c r="R1212"/>
  <c r="P1212"/>
  <c r="BK1212"/>
  <c r="J1212"/>
  <c r="BE1212"/>
  <c r="BI1211"/>
  <c r="BH1211"/>
  <c r="BG1211"/>
  <c r="BF1211"/>
  <c r="T1211"/>
  <c r="R1211"/>
  <c r="P1211"/>
  <c r="BK1211"/>
  <c r="J1211"/>
  <c r="BE1211" s="1"/>
  <c r="BI1210"/>
  <c r="BH1210"/>
  <c r="BG1210"/>
  <c r="BF1210"/>
  <c r="T1210"/>
  <c r="R1210"/>
  <c r="P1210"/>
  <c r="BK1210"/>
  <c r="J1210"/>
  <c r="BE1210"/>
  <c r="BI1209"/>
  <c r="BH1209"/>
  <c r="BG1209"/>
  <c r="BF1209"/>
  <c r="T1209"/>
  <c r="R1209"/>
  <c r="P1209"/>
  <c r="BK1209"/>
  <c r="J1209"/>
  <c r="BE1209" s="1"/>
  <c r="BI1208"/>
  <c r="BH1208"/>
  <c r="BG1208"/>
  <c r="BF1208"/>
  <c r="T1208"/>
  <c r="R1208"/>
  <c r="P1208"/>
  <c r="BK1208"/>
  <c r="J1208"/>
  <c r="BE1208"/>
  <c r="BI1207"/>
  <c r="BH1207"/>
  <c r="BG1207"/>
  <c r="BF1207"/>
  <c r="T1207"/>
  <c r="R1207"/>
  <c r="P1207"/>
  <c r="BK1207"/>
  <c r="J1207"/>
  <c r="BE1207" s="1"/>
  <c r="BI1206"/>
  <c r="BH1206"/>
  <c r="BG1206"/>
  <c r="BF1206"/>
  <c r="T1206"/>
  <c r="R1206"/>
  <c r="P1206"/>
  <c r="BK1206"/>
  <c r="J1206"/>
  <c r="BE1206"/>
  <c r="BI1205"/>
  <c r="BH1205"/>
  <c r="BG1205"/>
  <c r="BF1205"/>
  <c r="T1205"/>
  <c r="R1205"/>
  <c r="P1205"/>
  <c r="BK1205"/>
  <c r="J1205"/>
  <c r="BE1205" s="1"/>
  <c r="BI1204"/>
  <c r="BH1204"/>
  <c r="BG1204"/>
  <c r="BF1204"/>
  <c r="T1204"/>
  <c r="R1204"/>
  <c r="P1204"/>
  <c r="BK1204"/>
  <c r="J1204"/>
  <c r="BE1204"/>
  <c r="BI1203"/>
  <c r="BH1203"/>
  <c r="BG1203"/>
  <c r="BF1203"/>
  <c r="T1203"/>
  <c r="R1203"/>
  <c r="P1203"/>
  <c r="BK1203"/>
  <c r="J1203"/>
  <c r="BE1203" s="1"/>
  <c r="BI1202"/>
  <c r="BH1202"/>
  <c r="BG1202"/>
  <c r="BF1202"/>
  <c r="T1202"/>
  <c r="R1202"/>
  <c r="P1202"/>
  <c r="BK1202"/>
  <c r="J1202"/>
  <c r="BE1202"/>
  <c r="BI1201"/>
  <c r="BH1201"/>
  <c r="BG1201"/>
  <c r="BF1201"/>
  <c r="T1201"/>
  <c r="R1201"/>
  <c r="P1201"/>
  <c r="BK1201"/>
  <c r="J1201"/>
  <c r="BE1201" s="1"/>
  <c r="BI1200"/>
  <c r="BH1200"/>
  <c r="BG1200"/>
  <c r="BF1200"/>
  <c r="T1200"/>
  <c r="R1200"/>
  <c r="P1200"/>
  <c r="BK1200"/>
  <c r="J1200"/>
  <c r="BE1200"/>
  <c r="BI1199"/>
  <c r="BH1199"/>
  <c r="BG1199"/>
  <c r="BF1199"/>
  <c r="T1199"/>
  <c r="R1199"/>
  <c r="P1199"/>
  <c r="BK1199"/>
  <c r="J1199"/>
  <c r="BE1199" s="1"/>
  <c r="BI1198"/>
  <c r="BH1198"/>
  <c r="BG1198"/>
  <c r="BF1198"/>
  <c r="T1198"/>
  <c r="R1198"/>
  <c r="P1198"/>
  <c r="BK1198"/>
  <c r="J1198"/>
  <c r="BE1198"/>
  <c r="BI1197"/>
  <c r="BH1197"/>
  <c r="BG1197"/>
  <c r="BF1197"/>
  <c r="T1197"/>
  <c r="R1197"/>
  <c r="P1197"/>
  <c r="BK1197"/>
  <c r="J1197"/>
  <c r="BE1197" s="1"/>
  <c r="BI1196"/>
  <c r="BH1196"/>
  <c r="BG1196"/>
  <c r="BF1196"/>
  <c r="T1196"/>
  <c r="R1196"/>
  <c r="P1196"/>
  <c r="BK1196"/>
  <c r="J1196"/>
  <c r="BE1196"/>
  <c r="BI1195"/>
  <c r="BH1195"/>
  <c r="BG1195"/>
  <c r="BF1195"/>
  <c r="T1195"/>
  <c r="R1195"/>
  <c r="P1195"/>
  <c r="BK1195"/>
  <c r="J1195"/>
  <c r="BE1195" s="1"/>
  <c r="BI1194"/>
  <c r="BH1194"/>
  <c r="BG1194"/>
  <c r="BF1194"/>
  <c r="T1194"/>
  <c r="R1194"/>
  <c r="P1194"/>
  <c r="BK1194"/>
  <c r="J1194"/>
  <c r="BE1194"/>
  <c r="BI1193"/>
  <c r="BH1193"/>
  <c r="BG1193"/>
  <c r="BF1193"/>
  <c r="T1193"/>
  <c r="R1193"/>
  <c r="P1193"/>
  <c r="BK1193"/>
  <c r="J1193"/>
  <c r="BE1193" s="1"/>
  <c r="BI1192"/>
  <c r="BH1192"/>
  <c r="BG1192"/>
  <c r="BF1192"/>
  <c r="T1192"/>
  <c r="R1192"/>
  <c r="P1192"/>
  <c r="BK1192"/>
  <c r="J1192"/>
  <c r="BE1192"/>
  <c r="BI1191"/>
  <c r="BH1191"/>
  <c r="BG1191"/>
  <c r="BF1191"/>
  <c r="T1191"/>
  <c r="R1191"/>
  <c r="P1191"/>
  <c r="BK1191"/>
  <c r="J1191"/>
  <c r="BE1191" s="1"/>
  <c r="BI1190"/>
  <c r="BH1190"/>
  <c r="BG1190"/>
  <c r="BF1190"/>
  <c r="T1190"/>
  <c r="R1190"/>
  <c r="P1190"/>
  <c r="BK1190"/>
  <c r="J1190"/>
  <c r="BE1190"/>
  <c r="BI1189"/>
  <c r="BH1189"/>
  <c r="BG1189"/>
  <c r="BF1189"/>
  <c r="T1189"/>
  <c r="R1189"/>
  <c r="P1189"/>
  <c r="BK1189"/>
  <c r="J1189"/>
  <c r="BE1189" s="1"/>
  <c r="BI1188"/>
  <c r="BH1188"/>
  <c r="BG1188"/>
  <c r="BF1188"/>
  <c r="T1188"/>
  <c r="R1188"/>
  <c r="P1188"/>
  <c r="BK1188"/>
  <c r="J1188"/>
  <c r="BE1188"/>
  <c r="BI1187"/>
  <c r="BH1187"/>
  <c r="BG1187"/>
  <c r="BF1187"/>
  <c r="T1187"/>
  <c r="R1187"/>
  <c r="P1187"/>
  <c r="BK1187"/>
  <c r="J1187"/>
  <c r="BE1187" s="1"/>
  <c r="BI1186"/>
  <c r="BH1186"/>
  <c r="BG1186"/>
  <c r="BF1186"/>
  <c r="T1186"/>
  <c r="R1186"/>
  <c r="P1186"/>
  <c r="BK1186"/>
  <c r="J1186"/>
  <c r="BE1186"/>
  <c r="BI1185"/>
  <c r="BH1185"/>
  <c r="BG1185"/>
  <c r="BF1185"/>
  <c r="T1185"/>
  <c r="R1185"/>
  <c r="P1185"/>
  <c r="BK1185"/>
  <c r="J1185"/>
  <c r="BE1185" s="1"/>
  <c r="BI1184"/>
  <c r="BH1184"/>
  <c r="BG1184"/>
  <c r="BF1184"/>
  <c r="T1184"/>
  <c r="R1184"/>
  <c r="P1184"/>
  <c r="BK1184"/>
  <c r="J1184"/>
  <c r="BE1184"/>
  <c r="BI1183"/>
  <c r="BH1183"/>
  <c r="BG1183"/>
  <c r="BF1183"/>
  <c r="T1183"/>
  <c r="R1183"/>
  <c r="P1183"/>
  <c r="BK1183"/>
  <c r="J1183"/>
  <c r="BE1183" s="1"/>
  <c r="BI1182"/>
  <c r="BH1182"/>
  <c r="BG1182"/>
  <c r="BF1182"/>
  <c r="T1182"/>
  <c r="R1182"/>
  <c r="P1182"/>
  <c r="BK1182"/>
  <c r="J1182"/>
  <c r="BE1182"/>
  <c r="BI1181"/>
  <c r="BH1181"/>
  <c r="BG1181"/>
  <c r="BF1181"/>
  <c r="T1181"/>
  <c r="R1181"/>
  <c r="P1181"/>
  <c r="BK1181"/>
  <c r="J1181"/>
  <c r="BE1181" s="1"/>
  <c r="BI1180"/>
  <c r="BH1180"/>
  <c r="BG1180"/>
  <c r="BF1180"/>
  <c r="T1180"/>
  <c r="R1180"/>
  <c r="P1180"/>
  <c r="BK1180"/>
  <c r="J1180"/>
  <c r="BE1180"/>
  <c r="BI1179"/>
  <c r="BH1179"/>
  <c r="BG1179"/>
  <c r="BF1179"/>
  <c r="T1179"/>
  <c r="R1179"/>
  <c r="P1179"/>
  <c r="BK1179"/>
  <c r="J1179"/>
  <c r="BE1179" s="1"/>
  <c r="BI1178"/>
  <c r="BH1178"/>
  <c r="BG1178"/>
  <c r="BF1178"/>
  <c r="T1178"/>
  <c r="R1178"/>
  <c r="P1178"/>
  <c r="BK1178"/>
  <c r="J1178"/>
  <c r="BE1178"/>
  <c r="BI1177"/>
  <c r="BH1177"/>
  <c r="BG1177"/>
  <c r="BF1177"/>
  <c r="T1177"/>
  <c r="R1177"/>
  <c r="P1177"/>
  <c r="BK1177"/>
  <c r="J1177"/>
  <c r="BE1177" s="1"/>
  <c r="BI1176"/>
  <c r="BH1176"/>
  <c r="BG1176"/>
  <c r="BF1176"/>
  <c r="T1176"/>
  <c r="R1176"/>
  <c r="P1176"/>
  <c r="BK1176"/>
  <c r="J1176"/>
  <c r="BE1176"/>
  <c r="BI1175"/>
  <c r="BH1175"/>
  <c r="BG1175"/>
  <c r="BF1175"/>
  <c r="T1175"/>
  <c r="R1175"/>
  <c r="P1175"/>
  <c r="BK1175"/>
  <c r="J1175"/>
  <c r="BE1175" s="1"/>
  <c r="BI1174"/>
  <c r="BH1174"/>
  <c r="BG1174"/>
  <c r="BF1174"/>
  <c r="T1174"/>
  <c r="R1174"/>
  <c r="P1174"/>
  <c r="BK1174"/>
  <c r="J1174"/>
  <c r="BE1174"/>
  <c r="BI1173"/>
  <c r="BH1173"/>
  <c r="BG1173"/>
  <c r="BF1173"/>
  <c r="T1173"/>
  <c r="R1173"/>
  <c r="P1173"/>
  <c r="BK1173"/>
  <c r="J1173"/>
  <c r="BE1173" s="1"/>
  <c r="BI1172"/>
  <c r="BH1172"/>
  <c r="BG1172"/>
  <c r="BF1172"/>
  <c r="T1172"/>
  <c r="R1172"/>
  <c r="P1172"/>
  <c r="BK1172"/>
  <c r="J1172"/>
  <c r="BE1172"/>
  <c r="BI1171"/>
  <c r="BH1171"/>
  <c r="BG1171"/>
  <c r="BF1171"/>
  <c r="T1171"/>
  <c r="R1171"/>
  <c r="P1171"/>
  <c r="BK1171"/>
  <c r="J1171"/>
  <c r="BE1171" s="1"/>
  <c r="BI1170"/>
  <c r="BH1170"/>
  <c r="BG1170"/>
  <c r="BF1170"/>
  <c r="T1170"/>
  <c r="R1170"/>
  <c r="P1170"/>
  <c r="BK1170"/>
  <c r="J1170"/>
  <c r="BE1170"/>
  <c r="BI1169"/>
  <c r="BH1169"/>
  <c r="BG1169"/>
  <c r="BF1169"/>
  <c r="T1169"/>
  <c r="R1169"/>
  <c r="P1169"/>
  <c r="BK1169"/>
  <c r="J1169"/>
  <c r="BE1169" s="1"/>
  <c r="BI1168"/>
  <c r="BH1168"/>
  <c r="BG1168"/>
  <c r="BF1168"/>
  <c r="T1168"/>
  <c r="R1168"/>
  <c r="P1168"/>
  <c r="BK1168"/>
  <c r="J1168"/>
  <c r="BE1168"/>
  <c r="BI1167"/>
  <c r="BH1167"/>
  <c r="BG1167"/>
  <c r="BF1167"/>
  <c r="T1167"/>
  <c r="R1167"/>
  <c r="P1167"/>
  <c r="BK1167"/>
  <c r="J1167"/>
  <c r="BE1167" s="1"/>
  <c r="BI1166"/>
  <c r="BH1166"/>
  <c r="BG1166"/>
  <c r="BF1166"/>
  <c r="T1166"/>
  <c r="R1166"/>
  <c r="P1166"/>
  <c r="BK1166"/>
  <c r="J1166"/>
  <c r="BE1166"/>
  <c r="BI1165"/>
  <c r="BH1165"/>
  <c r="BG1165"/>
  <c r="BF1165"/>
  <c r="T1165"/>
  <c r="R1165"/>
  <c r="P1165"/>
  <c r="BK1165"/>
  <c r="J1165"/>
  <c r="BE1165" s="1"/>
  <c r="BI1164"/>
  <c r="BH1164"/>
  <c r="BG1164"/>
  <c r="BF1164"/>
  <c r="T1164"/>
  <c r="R1164"/>
  <c r="P1164"/>
  <c r="BK1164"/>
  <c r="J1164"/>
  <c r="BE1164"/>
  <c r="BI1163"/>
  <c r="BH1163"/>
  <c r="BG1163"/>
  <c r="BF1163"/>
  <c r="T1163"/>
  <c r="R1163"/>
  <c r="P1163"/>
  <c r="BK1163"/>
  <c r="J1163"/>
  <c r="BE1163" s="1"/>
  <c r="BI1162"/>
  <c r="BH1162"/>
  <c r="BG1162"/>
  <c r="BF1162"/>
  <c r="T1162"/>
  <c r="R1162"/>
  <c r="P1162"/>
  <c r="BK1162"/>
  <c r="J1162"/>
  <c r="BE1162"/>
  <c r="BI1161"/>
  <c r="BH1161"/>
  <c r="BG1161"/>
  <c r="BF1161"/>
  <c r="T1161"/>
  <c r="R1161"/>
  <c r="P1161"/>
  <c r="BK1161"/>
  <c r="J1161"/>
  <c r="BE1161" s="1"/>
  <c r="BI1160"/>
  <c r="BH1160"/>
  <c r="BG1160"/>
  <c r="BF1160"/>
  <c r="T1160"/>
  <c r="R1160"/>
  <c r="P1160"/>
  <c r="BK1160"/>
  <c r="J1160"/>
  <c r="BE1160"/>
  <c r="BI1159"/>
  <c r="BH1159"/>
  <c r="BG1159"/>
  <c r="BF1159"/>
  <c r="T1159"/>
  <c r="R1159"/>
  <c r="P1159"/>
  <c r="BK1159"/>
  <c r="J1159"/>
  <c r="BE1159" s="1"/>
  <c r="BI1158"/>
  <c r="BH1158"/>
  <c r="BG1158"/>
  <c r="BF1158"/>
  <c r="T1158"/>
  <c r="R1158"/>
  <c r="P1158"/>
  <c r="BK1158"/>
  <c r="J1158"/>
  <c r="BE1158"/>
  <c r="BI1157"/>
  <c r="BH1157"/>
  <c r="BG1157"/>
  <c r="BF1157"/>
  <c r="T1157"/>
  <c r="R1157"/>
  <c r="P1157"/>
  <c r="BK1157"/>
  <c r="J1157"/>
  <c r="BE1157" s="1"/>
  <c r="BI1156"/>
  <c r="BH1156"/>
  <c r="BG1156"/>
  <c r="BF1156"/>
  <c r="T1156"/>
  <c r="R1156"/>
  <c r="P1156"/>
  <c r="BK1156"/>
  <c r="J1156"/>
  <c r="BE1156"/>
  <c r="BI1155"/>
  <c r="BH1155"/>
  <c r="BG1155"/>
  <c r="BF1155"/>
  <c r="T1155"/>
  <c r="R1155"/>
  <c r="P1155"/>
  <c r="BK1155"/>
  <c r="J1155"/>
  <c r="BE1155" s="1"/>
  <c r="BI1154"/>
  <c r="BH1154"/>
  <c r="BG1154"/>
  <c r="BF1154"/>
  <c r="T1154"/>
  <c r="R1154"/>
  <c r="P1154"/>
  <c r="BK1154"/>
  <c r="J1154"/>
  <c r="BE1154"/>
  <c r="BI1153"/>
  <c r="BH1153"/>
  <c r="BG1153"/>
  <c r="BF1153"/>
  <c r="T1153"/>
  <c r="R1153"/>
  <c r="P1153"/>
  <c r="BK1153"/>
  <c r="J1153"/>
  <c r="BE1153" s="1"/>
  <c r="BI1152"/>
  <c r="BH1152"/>
  <c r="BG1152"/>
  <c r="BF1152"/>
  <c r="T1152"/>
  <c r="R1152"/>
  <c r="P1152"/>
  <c r="BK1152"/>
  <c r="J1152"/>
  <c r="BE1152"/>
  <c r="BI1151"/>
  <c r="BH1151"/>
  <c r="BG1151"/>
  <c r="BF1151"/>
  <c r="T1151"/>
  <c r="R1151"/>
  <c r="P1151"/>
  <c r="BK1151"/>
  <c r="J1151"/>
  <c r="BE1151" s="1"/>
  <c r="BI1150"/>
  <c r="BH1150"/>
  <c r="BG1150"/>
  <c r="BF1150"/>
  <c r="T1150"/>
  <c r="R1150"/>
  <c r="P1150"/>
  <c r="BK1150"/>
  <c r="J1150"/>
  <c r="BE1150"/>
  <c r="BI1149"/>
  <c r="BH1149"/>
  <c r="BG1149"/>
  <c r="BF1149"/>
  <c r="T1149"/>
  <c r="R1149"/>
  <c r="R1146" s="1"/>
  <c r="P1149"/>
  <c r="BK1149"/>
  <c r="J1149"/>
  <c r="BE1149" s="1"/>
  <c r="BI1148"/>
  <c r="BH1148"/>
  <c r="BG1148"/>
  <c r="BF1148"/>
  <c r="T1148"/>
  <c r="R1148"/>
  <c r="P1148"/>
  <c r="BK1148"/>
  <c r="BK1146" s="1"/>
  <c r="J1146" s="1"/>
  <c r="J64" s="1"/>
  <c r="J1148"/>
  <c r="BE1148"/>
  <c r="BI1147"/>
  <c r="BH1147"/>
  <c r="BG1147"/>
  <c r="BF1147"/>
  <c r="T1147"/>
  <c r="T1146" s="1"/>
  <c r="R1147"/>
  <c r="P1147"/>
  <c r="P1146" s="1"/>
  <c r="BK1147"/>
  <c r="J1147"/>
  <c r="BE1147" s="1"/>
  <c r="BI1145"/>
  <c r="BH1145"/>
  <c r="BG1145"/>
  <c r="BF1145"/>
  <c r="T1145"/>
  <c r="R1145"/>
  <c r="P1145"/>
  <c r="BK1145"/>
  <c r="J1145"/>
  <c r="BE1145" s="1"/>
  <c r="BI1144"/>
  <c r="BH1144"/>
  <c r="BG1144"/>
  <c r="BF1144"/>
  <c r="T1144"/>
  <c r="R1144"/>
  <c r="P1144"/>
  <c r="BK1144"/>
  <c r="J1144"/>
  <c r="BE1144"/>
  <c r="BI1143"/>
  <c r="BH1143"/>
  <c r="BG1143"/>
  <c r="BF1143"/>
  <c r="T1143"/>
  <c r="R1143"/>
  <c r="P1143"/>
  <c r="BK1143"/>
  <c r="J1143"/>
  <c r="BE1143" s="1"/>
  <c r="BI1137"/>
  <c r="BH1137"/>
  <c r="BG1137"/>
  <c r="BF1137"/>
  <c r="T1137"/>
  <c r="R1137"/>
  <c r="P1137"/>
  <c r="BK1137"/>
  <c r="J1137"/>
  <c r="BE1137"/>
  <c r="BI1132"/>
  <c r="BH1132"/>
  <c r="BG1132"/>
  <c r="BF1132"/>
  <c r="T1132"/>
  <c r="R1132"/>
  <c r="P1132"/>
  <c r="BK1132"/>
  <c r="J1132"/>
  <c r="BE1132" s="1"/>
  <c r="BI1131"/>
  <c r="BH1131"/>
  <c r="BG1131"/>
  <c r="BF1131"/>
  <c r="T1131"/>
  <c r="R1131"/>
  <c r="P1131"/>
  <c r="BK1131"/>
  <c r="J1131"/>
  <c r="BE1131"/>
  <c r="BI1079"/>
  <c r="BH1079"/>
  <c r="BG1079"/>
  <c r="BF1079"/>
  <c r="T1079"/>
  <c r="R1079"/>
  <c r="P1079"/>
  <c r="BK1079"/>
  <c r="J1079"/>
  <c r="BE1079" s="1"/>
  <c r="BI1027"/>
  <c r="BH1027"/>
  <c r="BG1027"/>
  <c r="BF1027"/>
  <c r="T1027"/>
  <c r="R1027"/>
  <c r="P1027"/>
  <c r="BK1027"/>
  <c r="J1027"/>
  <c r="BE1027"/>
  <c r="BI1021"/>
  <c r="BH1021"/>
  <c r="BG1021"/>
  <c r="BF1021"/>
  <c r="T1021"/>
  <c r="R1021"/>
  <c r="P1021"/>
  <c r="BK1021"/>
  <c r="J1021"/>
  <c r="BE1021" s="1"/>
  <c r="BI1017"/>
  <c r="BH1017"/>
  <c r="BG1017"/>
  <c r="BF1017"/>
  <c r="T1017"/>
  <c r="R1017"/>
  <c r="P1017"/>
  <c r="BK1017"/>
  <c r="J1017"/>
  <c r="BE1017"/>
  <c r="BI1011"/>
  <c r="BH1011"/>
  <c r="BG1011"/>
  <c r="BF1011"/>
  <c r="T1011"/>
  <c r="R1011"/>
  <c r="R940" s="1"/>
  <c r="P1011"/>
  <c r="BK1011"/>
  <c r="J1011"/>
  <c r="BE1011" s="1"/>
  <c r="BI959"/>
  <c r="BH959"/>
  <c r="BG959"/>
  <c r="BF959"/>
  <c r="T959"/>
  <c r="R959"/>
  <c r="P959"/>
  <c r="BK959"/>
  <c r="BK940" s="1"/>
  <c r="J940" s="1"/>
  <c r="J63" s="1"/>
  <c r="J959"/>
  <c r="BE959"/>
  <c r="BI941"/>
  <c r="BH941"/>
  <c r="BG941"/>
  <c r="BF941"/>
  <c r="T941"/>
  <c r="T940" s="1"/>
  <c r="R941"/>
  <c r="P941"/>
  <c r="P940" s="1"/>
  <c r="BK941"/>
  <c r="J941"/>
  <c r="BE941" s="1"/>
  <c r="BI939"/>
  <c r="BH939"/>
  <c r="BG939"/>
  <c r="BF939"/>
  <c r="T939"/>
  <c r="R939"/>
  <c r="P939"/>
  <c r="BK939"/>
  <c r="J939"/>
  <c r="BE939" s="1"/>
  <c r="BI938"/>
  <c r="BH938"/>
  <c r="BG938"/>
  <c r="BF938"/>
  <c r="T938"/>
  <c r="R938"/>
  <c r="P938"/>
  <c r="BK938"/>
  <c r="J938"/>
  <c r="BE938"/>
  <c r="BI934"/>
  <c r="BH934"/>
  <c r="BG934"/>
  <c r="BF934"/>
  <c r="T934"/>
  <c r="R934"/>
  <c r="P934"/>
  <c r="BK934"/>
  <c r="J934"/>
  <c r="BE934" s="1"/>
  <c r="BI930"/>
  <c r="BH930"/>
  <c r="BG930"/>
  <c r="BF930"/>
  <c r="T930"/>
  <c r="R930"/>
  <c r="P930"/>
  <c r="P923" s="1"/>
  <c r="BK930"/>
  <c r="J930"/>
  <c r="BE930"/>
  <c r="BI928"/>
  <c r="BH928"/>
  <c r="BG928"/>
  <c r="BF928"/>
  <c r="T928"/>
  <c r="T923" s="1"/>
  <c r="R928"/>
  <c r="P928"/>
  <c r="BK928"/>
  <c r="J928"/>
  <c r="BE928" s="1"/>
  <c r="BI924"/>
  <c r="BH924"/>
  <c r="BG924"/>
  <c r="BF924"/>
  <c r="T924"/>
  <c r="R924"/>
  <c r="R923" s="1"/>
  <c r="P924"/>
  <c r="BK924"/>
  <c r="BK923" s="1"/>
  <c r="J923" s="1"/>
  <c r="J62" s="1"/>
  <c r="J924"/>
  <c r="BE924"/>
  <c r="BI922"/>
  <c r="BH922"/>
  <c r="BG922"/>
  <c r="BF922"/>
  <c r="T922"/>
  <c r="T921"/>
  <c r="R922"/>
  <c r="R921" s="1"/>
  <c r="P922"/>
  <c r="P921"/>
  <c r="BK922"/>
  <c r="BK921" s="1"/>
  <c r="J921" s="1"/>
  <c r="J61" s="1"/>
  <c r="J922"/>
  <c r="BE922"/>
  <c r="BI919"/>
  <c r="BH919"/>
  <c r="BG919"/>
  <c r="BF919"/>
  <c r="T919"/>
  <c r="T918"/>
  <c r="R919"/>
  <c r="R918" s="1"/>
  <c r="P919"/>
  <c r="P918"/>
  <c r="BK919"/>
  <c r="BK918" s="1"/>
  <c r="J918" s="1"/>
  <c r="J60" s="1"/>
  <c r="J919"/>
  <c r="BE919"/>
  <c r="BI909"/>
  <c r="BH909"/>
  <c r="BG909"/>
  <c r="BF909"/>
  <c r="T909"/>
  <c r="T908"/>
  <c r="R909"/>
  <c r="R908" s="1"/>
  <c r="P909"/>
  <c r="P908" s="1"/>
  <c r="P907" s="1"/>
  <c r="BK909"/>
  <c r="BK908"/>
  <c r="J909"/>
  <c r="BE909" s="1"/>
  <c r="BI906"/>
  <c r="BH906"/>
  <c r="BG906"/>
  <c r="BF906"/>
  <c r="T906"/>
  <c r="R906"/>
  <c r="R901" s="1"/>
  <c r="P906"/>
  <c r="BK906"/>
  <c r="J906"/>
  <c r="BE906" s="1"/>
  <c r="BI904"/>
  <c r="BH904"/>
  <c r="BG904"/>
  <c r="BF904"/>
  <c r="T904"/>
  <c r="R904"/>
  <c r="P904"/>
  <c r="BK904"/>
  <c r="BK901" s="1"/>
  <c r="J901" s="1"/>
  <c r="J57" s="1"/>
  <c r="J904"/>
  <c r="BE904"/>
  <c r="BI902"/>
  <c r="BH902"/>
  <c r="BG902"/>
  <c r="BF902"/>
  <c r="T902"/>
  <c r="T901" s="1"/>
  <c r="R902"/>
  <c r="P902"/>
  <c r="P901" s="1"/>
  <c r="BK902"/>
  <c r="J902"/>
  <c r="BE902" s="1"/>
  <c r="BI900"/>
  <c r="BH900"/>
  <c r="BG900"/>
  <c r="BF900"/>
  <c r="T900"/>
  <c r="R900"/>
  <c r="P900"/>
  <c r="BK900"/>
  <c r="J900"/>
  <c r="BE900" s="1"/>
  <c r="BI898"/>
  <c r="BH898"/>
  <c r="BG898"/>
  <c r="BF898"/>
  <c r="T898"/>
  <c r="R898"/>
  <c r="P898"/>
  <c r="BK898"/>
  <c r="J898"/>
  <c r="BE898"/>
  <c r="BI897"/>
  <c r="BH897"/>
  <c r="BG897"/>
  <c r="BF897"/>
  <c r="T897"/>
  <c r="R897"/>
  <c r="P897"/>
  <c r="BK897"/>
  <c r="J897"/>
  <c r="BE897" s="1"/>
  <c r="BI895"/>
  <c r="BH895"/>
  <c r="BG895"/>
  <c r="BF895"/>
  <c r="T895"/>
  <c r="R895"/>
  <c r="P895"/>
  <c r="P890" s="1"/>
  <c r="BK895"/>
  <c r="J895"/>
  <c r="BE895"/>
  <c r="BI893"/>
  <c r="BH893"/>
  <c r="BG893"/>
  <c r="BF893"/>
  <c r="T893"/>
  <c r="T890" s="1"/>
  <c r="R893"/>
  <c r="P893"/>
  <c r="BK893"/>
  <c r="J893"/>
  <c r="BE893" s="1"/>
  <c r="BI891"/>
  <c r="BH891"/>
  <c r="BG891"/>
  <c r="BF891"/>
  <c r="T891"/>
  <c r="R891"/>
  <c r="R890" s="1"/>
  <c r="P891"/>
  <c r="BK891"/>
  <c r="BK890" s="1"/>
  <c r="J890" s="1"/>
  <c r="J56" s="1"/>
  <c r="J891"/>
  <c r="BE891"/>
  <c r="BI888"/>
  <c r="BH888"/>
  <c r="BG888"/>
  <c r="BF888"/>
  <c r="T888"/>
  <c r="R888"/>
  <c r="P888"/>
  <c r="BK888"/>
  <c r="J888"/>
  <c r="BE888"/>
  <c r="BI878"/>
  <c r="BH878"/>
  <c r="BG878"/>
  <c r="BF878"/>
  <c r="T878"/>
  <c r="R878"/>
  <c r="P878"/>
  <c r="BK878"/>
  <c r="J878"/>
  <c r="BE878" s="1"/>
  <c r="BI834"/>
  <c r="BH834"/>
  <c r="BG834"/>
  <c r="BF834"/>
  <c r="T834"/>
  <c r="R834"/>
  <c r="P834"/>
  <c r="BK834"/>
  <c r="J834"/>
  <c r="BE834"/>
  <c r="BI825"/>
  <c r="BH825"/>
  <c r="BG825"/>
  <c r="BF825"/>
  <c r="T825"/>
  <c r="R825"/>
  <c r="P825"/>
  <c r="BK825"/>
  <c r="J825"/>
  <c r="BE825" s="1"/>
  <c r="BI798"/>
  <c r="BH798"/>
  <c r="BG798"/>
  <c r="BF798"/>
  <c r="T798"/>
  <c r="R798"/>
  <c r="P798"/>
  <c r="BK798"/>
  <c r="J798"/>
  <c r="BE798"/>
  <c r="BI794"/>
  <c r="BH794"/>
  <c r="BG794"/>
  <c r="BF794"/>
  <c r="T794"/>
  <c r="R794"/>
  <c r="P794"/>
  <c r="BK794"/>
  <c r="J794"/>
  <c r="BE794" s="1"/>
  <c r="BI777"/>
  <c r="BH777"/>
  <c r="BG777"/>
  <c r="BF777"/>
  <c r="T777"/>
  <c r="R777"/>
  <c r="P777"/>
  <c r="BK777"/>
  <c r="J777"/>
  <c r="BE777"/>
  <c r="BI750"/>
  <c r="BH750"/>
  <c r="BG750"/>
  <c r="BF750"/>
  <c r="T750"/>
  <c r="R750"/>
  <c r="P750"/>
  <c r="BK750"/>
  <c r="J750"/>
  <c r="BE750" s="1"/>
  <c r="BI728"/>
  <c r="BH728"/>
  <c r="BG728"/>
  <c r="BF728"/>
  <c r="T728"/>
  <c r="R728"/>
  <c r="P728"/>
  <c r="BK728"/>
  <c r="J728"/>
  <c r="BE728"/>
  <c r="BI717"/>
  <c r="BH717"/>
  <c r="BG717"/>
  <c r="BF717"/>
  <c r="T717"/>
  <c r="R717"/>
  <c r="P717"/>
  <c r="BK717"/>
  <c r="J717"/>
  <c r="BE717" s="1"/>
  <c r="BI709"/>
  <c r="BH709"/>
  <c r="BG709"/>
  <c r="BF709"/>
  <c r="T709"/>
  <c r="R709"/>
  <c r="P709"/>
  <c r="BK709"/>
  <c r="J709"/>
  <c r="BE709"/>
  <c r="BI650"/>
  <c r="BH650"/>
  <c r="BG650"/>
  <c r="BF650"/>
  <c r="T650"/>
  <c r="R650"/>
  <c r="P650"/>
  <c r="BK650"/>
  <c r="J650"/>
  <c r="BE650" s="1"/>
  <c r="BI598"/>
  <c r="BH598"/>
  <c r="BG598"/>
  <c r="BF598"/>
  <c r="T598"/>
  <c r="R598"/>
  <c r="P598"/>
  <c r="BK598"/>
  <c r="J598"/>
  <c r="BE598"/>
  <c r="BI593"/>
  <c r="BH593"/>
  <c r="BG593"/>
  <c r="BF593"/>
  <c r="T593"/>
  <c r="R593"/>
  <c r="P593"/>
  <c r="BK593"/>
  <c r="J593"/>
  <c r="BE593" s="1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 s="1"/>
  <c r="BI587"/>
  <c r="BH587"/>
  <c r="BG587"/>
  <c r="BF587"/>
  <c r="T587"/>
  <c r="R587"/>
  <c r="P587"/>
  <c r="BK587"/>
  <c r="J587"/>
  <c r="BE587"/>
  <c r="BI582"/>
  <c r="BH582"/>
  <c r="BG582"/>
  <c r="BF582"/>
  <c r="T582"/>
  <c r="R582"/>
  <c r="P582"/>
  <c r="BK582"/>
  <c r="J582"/>
  <c r="BE582" s="1"/>
  <c r="BI531"/>
  <c r="BH531"/>
  <c r="BG531"/>
  <c r="BF531"/>
  <c r="T531"/>
  <c r="R531"/>
  <c r="P531"/>
  <c r="BK531"/>
  <c r="J531"/>
  <c r="BE531"/>
  <c r="BI515"/>
  <c r="BH515"/>
  <c r="BG515"/>
  <c r="BF515"/>
  <c r="T515"/>
  <c r="R515"/>
  <c r="P515"/>
  <c r="BK515"/>
  <c r="J515"/>
  <c r="BE515" s="1"/>
  <c r="BI503"/>
  <c r="BH503"/>
  <c r="BG503"/>
  <c r="BF503"/>
  <c r="T503"/>
  <c r="R503"/>
  <c r="P503"/>
  <c r="BK503"/>
  <c r="J503"/>
  <c r="BE503"/>
  <c r="BI499"/>
  <c r="BH499"/>
  <c r="BG499"/>
  <c r="BF499"/>
  <c r="T499"/>
  <c r="R499"/>
  <c r="P499"/>
  <c r="BK499"/>
  <c r="J499"/>
  <c r="BE499" s="1"/>
  <c r="BI498"/>
  <c r="BH498"/>
  <c r="BG498"/>
  <c r="BF498"/>
  <c r="T498"/>
  <c r="R498"/>
  <c r="P498"/>
  <c r="BK498"/>
  <c r="J498"/>
  <c r="BE498"/>
  <c r="BI492"/>
  <c r="BH492"/>
  <c r="BG492"/>
  <c r="BF492"/>
  <c r="T492"/>
  <c r="R492"/>
  <c r="P492"/>
  <c r="BK492"/>
  <c r="J492"/>
  <c r="BE492" s="1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 s="1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 s="1"/>
  <c r="BI474"/>
  <c r="BH474"/>
  <c r="BG474"/>
  <c r="BF474"/>
  <c r="T474"/>
  <c r="R474"/>
  <c r="P474"/>
  <c r="BK474"/>
  <c r="J474"/>
  <c r="BE474"/>
  <c r="BI473"/>
  <c r="BH473"/>
  <c r="BG473"/>
  <c r="BF473"/>
  <c r="T473"/>
  <c r="R473"/>
  <c r="R465" s="1"/>
  <c r="P473"/>
  <c r="BK473"/>
  <c r="J473"/>
  <c r="BE473" s="1"/>
  <c r="BI470"/>
  <c r="BH470"/>
  <c r="BG470"/>
  <c r="BF470"/>
  <c r="T470"/>
  <c r="R470"/>
  <c r="P470"/>
  <c r="BK470"/>
  <c r="BK465" s="1"/>
  <c r="J465" s="1"/>
  <c r="J55" s="1"/>
  <c r="J470"/>
  <c r="BE470"/>
  <c r="BI466"/>
  <c r="BH466"/>
  <c r="BG466"/>
  <c r="BF466"/>
  <c r="T466"/>
  <c r="T465" s="1"/>
  <c r="R466"/>
  <c r="P466"/>
  <c r="P465" s="1"/>
  <c r="BK466"/>
  <c r="J466"/>
  <c r="BE466" s="1"/>
  <c r="BI401"/>
  <c r="BH401"/>
  <c r="BG401"/>
  <c r="BF401"/>
  <c r="T401"/>
  <c r="R401"/>
  <c r="P401"/>
  <c r="BK401"/>
  <c r="J401"/>
  <c r="BE401" s="1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 s="1"/>
  <c r="BI304"/>
  <c r="BH304"/>
  <c r="BG304"/>
  <c r="BF304"/>
  <c r="T304"/>
  <c r="R304"/>
  <c r="P304"/>
  <c r="BK304"/>
  <c r="J304"/>
  <c r="BE304"/>
  <c r="BI273"/>
  <c r="BH273"/>
  <c r="BG273"/>
  <c r="BF273"/>
  <c r="T273"/>
  <c r="R273"/>
  <c r="P273"/>
  <c r="BK273"/>
  <c r="J273"/>
  <c r="BE273" s="1"/>
  <c r="BI263"/>
  <c r="BH263"/>
  <c r="BG263"/>
  <c r="BF263"/>
  <c r="T263"/>
  <c r="R263"/>
  <c r="P263"/>
  <c r="BK263"/>
  <c r="J263"/>
  <c r="BE263"/>
  <c r="BI219"/>
  <c r="BH219"/>
  <c r="BG219"/>
  <c r="BF219"/>
  <c r="T219"/>
  <c r="R219"/>
  <c r="P219"/>
  <c r="BK219"/>
  <c r="J219"/>
  <c r="BE219" s="1"/>
  <c r="BI210"/>
  <c r="BH210"/>
  <c r="BG210"/>
  <c r="BF210"/>
  <c r="T210"/>
  <c r="R210"/>
  <c r="P210"/>
  <c r="BK210"/>
  <c r="J210"/>
  <c r="BE210"/>
  <c r="BI183"/>
  <c r="BH183"/>
  <c r="BG183"/>
  <c r="BF183"/>
  <c r="T183"/>
  <c r="R183"/>
  <c r="P183"/>
  <c r="BK183"/>
  <c r="J183"/>
  <c r="BE183" s="1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 s="1"/>
  <c r="BI169"/>
  <c r="BH169"/>
  <c r="BG169"/>
  <c r="BF169"/>
  <c r="T169"/>
  <c r="R169"/>
  <c r="P169"/>
  <c r="BK169"/>
  <c r="J169"/>
  <c r="BE169"/>
  <c r="BI111"/>
  <c r="BH111"/>
  <c r="BG111"/>
  <c r="BF111"/>
  <c r="T111"/>
  <c r="T89" s="1"/>
  <c r="R111"/>
  <c r="R89" s="1"/>
  <c r="R88" s="1"/>
  <c r="P111"/>
  <c r="BK111"/>
  <c r="J111"/>
  <c r="BE111" s="1"/>
  <c r="BI110"/>
  <c r="BH110"/>
  <c r="BG110"/>
  <c r="F30" s="1"/>
  <c r="BB52" i="1" s="1"/>
  <c r="BF110" i="2"/>
  <c r="T110"/>
  <c r="R110"/>
  <c r="P110"/>
  <c r="P89" s="1"/>
  <c r="BK110"/>
  <c r="J110"/>
  <c r="BE110"/>
  <c r="BI90"/>
  <c r="F32" s="1"/>
  <c r="BD52" i="1" s="1"/>
  <c r="BD51" s="1"/>
  <c r="W30" s="1"/>
  <c r="BH90" i="2"/>
  <c r="F31"/>
  <c r="BC52" i="1" s="1"/>
  <c r="BG90" i="2"/>
  <c r="BF90"/>
  <c r="J29" s="1"/>
  <c r="AW52" i="1" s="1"/>
  <c r="F29" i="2"/>
  <c r="BA52" i="1" s="1"/>
  <c r="BA51" s="1"/>
  <c r="T90" i="2"/>
  <c r="R90"/>
  <c r="P90"/>
  <c r="BK90"/>
  <c r="BK89"/>
  <c r="BK88" s="1"/>
  <c r="J90"/>
  <c r="BE90" s="1"/>
  <c r="F81"/>
  <c r="E79"/>
  <c r="F45"/>
  <c r="E43"/>
  <c r="J19"/>
  <c r="E19"/>
  <c r="J47" s="1"/>
  <c r="J18"/>
  <c r="J16"/>
  <c r="E16"/>
  <c r="F48" s="1"/>
  <c r="J15"/>
  <c r="J13"/>
  <c r="E13"/>
  <c r="F83" s="1"/>
  <c r="J12"/>
  <c r="J10"/>
  <c r="J81" s="1"/>
  <c r="AS51" i="1"/>
  <c r="L47"/>
  <c r="AM46"/>
  <c r="L46"/>
  <c r="AM44"/>
  <c r="L44"/>
  <c r="L42"/>
  <c r="L41"/>
  <c r="J83" i="2" l="1"/>
  <c r="BC51" i="1"/>
  <c r="AY51" s="1"/>
  <c r="F51" i="3"/>
  <c r="J88" i="2"/>
  <c r="J53" s="1"/>
  <c r="W27" i="1"/>
  <c r="AW51"/>
  <c r="AK27" s="1"/>
  <c r="P88" i="2"/>
  <c r="P87" s="1"/>
  <c r="AU52" i="1" s="1"/>
  <c r="AU51" s="1"/>
  <c r="T88" i="2"/>
  <c r="R907"/>
  <c r="R87" s="1"/>
  <c r="F30" i="3"/>
  <c r="AZ53" i="1" s="1"/>
  <c r="J30" i="3"/>
  <c r="AV53" i="1" s="1"/>
  <c r="W29"/>
  <c r="F28" i="2"/>
  <c r="AZ52" i="1" s="1"/>
  <c r="AZ51" s="1"/>
  <c r="J28" i="2"/>
  <c r="AV52" i="1" s="1"/>
  <c r="AT52" s="1"/>
  <c r="J84" i="3"/>
  <c r="J58" s="1"/>
  <c r="BK83"/>
  <c r="BB51" i="1"/>
  <c r="BK907" i="2"/>
  <c r="J907" s="1"/>
  <c r="J58" s="1"/>
  <c r="T907"/>
  <c r="F84"/>
  <c r="J89"/>
  <c r="J54" s="1"/>
  <c r="J45"/>
  <c r="F47"/>
  <c r="E45" i="3"/>
  <c r="F52"/>
  <c r="J31"/>
  <c r="AW53" i="1" s="1"/>
  <c r="J908" i="2"/>
  <c r="J59" s="1"/>
  <c r="J78" i="3"/>
  <c r="W28" i="1" l="1"/>
  <c r="AX51"/>
  <c r="AV51"/>
  <c r="W26"/>
  <c r="BK82" i="3"/>
  <c r="J82" s="1"/>
  <c r="J83"/>
  <c r="J57" s="1"/>
  <c r="AT53" i="1"/>
  <c r="BK87" i="2"/>
  <c r="J87" s="1"/>
  <c r="T87"/>
  <c r="J52" l="1"/>
  <c r="J25"/>
  <c r="J27" i="3"/>
  <c r="J56"/>
  <c r="AT51" i="1"/>
  <c r="AK26"/>
  <c r="J34" i="2" l="1"/>
  <c r="AG52" i="1"/>
  <c r="J36" i="3"/>
  <c r="AG53" i="1"/>
  <c r="AN53" s="1"/>
  <c r="AG51" l="1"/>
  <c r="AN52"/>
  <c r="AN51" l="1"/>
  <c r="AK23"/>
  <c r="AK32" s="1"/>
</calcChain>
</file>

<file path=xl/sharedStrings.xml><?xml version="1.0" encoding="utf-8"?>
<sst xmlns="http://schemas.openxmlformats.org/spreadsheetml/2006/main" count="17832" uniqueCount="2046">
  <si>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</si>
  <si>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</si>
  <si>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</si>
  <si>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</si>
  <si>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</si>
  <si>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</si>
  <si>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</si>
  <si>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{ee495a88-1a0d-45af-82dd-2dbe047f9d8a}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</si>
  <si>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</si>
  <si>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</si>
  <si>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</si>
  <si>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</si>
  <si>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</si>
  <si>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</si>
  <si>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</si>
  <si>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</si>
  <si>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</si>
  <si>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Stefanikova17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</si>
  <si>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</si>
  <si>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</si>
  <si>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oken a oprava dvorní fasády objektu Štefánikova 17</t>
  </si>
  <si>
    <t>0,1</t>
  </si>
  <si>
    <t>KSO:</t>
  </si>
  <si>
    <t>801 6</t>
  </si>
  <si>
    <t>CC-CZ:</t>
  </si>
  <si>
    <t>1</t>
  </si>
  <si>
    <t>Místo:</t>
  </si>
  <si>
    <t>Štefánikova 17, Praha 5</t>
  </si>
  <si>
    <t>Datum:</t>
  </si>
  <si>
    <t>1. 6. 2018</t>
  </si>
  <si>
    <t>10</t>
  </si>
  <si>
    <t>CZ-CPV:</t>
  </si>
  <si>
    <t>45213000-3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</si>
  <si>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</si>
  <si>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</si>
  <si>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</si>
  <si>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</si>
  <si>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</si>
  <si>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</si>
  <si>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</si>
  <si>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</si>
  <si>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</si>
  <si>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</si>
  <si>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Zpracováno dle PD pro ohlášení stavby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</si>
  <si>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</si>
  <si>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</si>
  <si>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</si>
  <si>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</si>
  <si>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</si>
  <si>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</si>
  <si>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</si>
  <si>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</si>
  <si>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</si>
  <si>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</si>
  <si>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</si>
  <si>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</si>
  <si>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</si>
  <si>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</si>
  <si>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</si>
  <si>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</si>
  <si>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</si>
  <si>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</si>
  <si>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</si>
  <si>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</si>
  <si>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</si>
  <si>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</si>
  <si>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</si>
  <si>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</si>
  <si>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</si>
  <si>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</si>
  <si>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</si>
  <si>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</si>
  <si>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</si>
  <si>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</si>
  <si>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</si>
  <si>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</si>
  <si>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</si>
  <si>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</si>
  <si>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</si>
  <si>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</si>
  <si>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</si>
  <si>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</si>
  <si>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</si>
  <si>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</si>
  <si>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VRN</t>
  </si>
  <si>
    <t>Vedlejší rozpočtové náklady</t>
  </si>
  <si>
    <t>{2d3c3623-986d-4151-9254-7b79b296d9ee}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</si>
  <si>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</si>
  <si>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</si>
  <si>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</si>
  <si>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</si>
  <si>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</si>
  <si>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</si>
  <si>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</si>
  <si>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</si>
  <si>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</si>
  <si>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</si>
  <si>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</si>
  <si>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</si>
  <si>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</si>
  <si>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</si>
  <si>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</si>
  <si>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</si>
  <si>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</si>
  <si>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</si>
  <si>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</si>
  <si>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748 - Elektromontáže - osvětlovací zařízení a svítidla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</si>
  <si>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</si>
  <si>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</si>
  <si>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</si>
  <si>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</si>
  <si>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</si>
  <si>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</si>
  <si>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</si>
  <si>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</si>
  <si>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</si>
  <si>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</si>
  <si>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</si>
  <si>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</si>
  <si>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</si>
  <si>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</si>
  <si>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</si>
  <si>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</si>
  <si>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</si>
  <si>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</si>
  <si>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</si>
  <si>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</si>
  <si>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</si>
  <si>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</si>
  <si>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</si>
  <si>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</si>
  <si>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</si>
  <si>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</si>
  <si>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</si>
  <si>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</si>
  <si>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</si>
  <si>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619991011</t>
  </si>
  <si>
    <t>Obalení konstrukcí a prvků fólií přilepenou lepící páskou</t>
  </si>
  <si>
    <t>m2</t>
  </si>
  <si>
    <t>4</t>
  </si>
  <si>
    <t>327407742</t>
  </si>
  <si>
    <t>VV</t>
  </si>
  <si>
    <t>" vnitřní parapety"</t>
  </si>
  <si>
    <t>"1NP parapet"15,5</t>
  </si>
  <si>
    <t>"2NP"7+"zákryt topení"11</t>
  </si>
  <si>
    <t>"3NP"4+"zákryt topení"25</t>
  </si>
  <si>
    <t>"4NP"5,3+"zákryt topení"29,5</t>
  </si>
  <si>
    <t>"5NP"12</t>
  </si>
  <si>
    <t>"6NP"11</t>
  </si>
  <si>
    <t>"7NP"6,5</t>
  </si>
  <si>
    <t>Mezisoučet</t>
  </si>
  <si>
    <t>3</t>
  </si>
  <si>
    <t>"topení bez zákrytu"</t>
  </si>
  <si>
    <t>"2NP"28</t>
  </si>
  <si>
    <t>"3NP"14,5</t>
  </si>
  <si>
    <t>"4NP"7,5</t>
  </si>
  <si>
    <t>"5NP"37,5</t>
  </si>
  <si>
    <t>"6NP"37,5</t>
  </si>
  <si>
    <t>"7NP"19</t>
  </si>
  <si>
    <t>"na fasádě např.žebřík,VZT mřížky a potrubí,ponechané oplechování apod."95</t>
  </si>
  <si>
    <t>Součet</t>
  </si>
  <si>
    <t>619991012R</t>
  </si>
  <si>
    <t>Zakrytí ponechaného zabudovného vybavení a zařízení v dotčených místnostech včetně pozdějšího odkrytí (např.umyvadla, WC, zrcadla,zásobníky apod.)</t>
  </si>
  <si>
    <t>soubor</t>
  </si>
  <si>
    <t>1538089227</t>
  </si>
  <si>
    <t>619995001</t>
  </si>
  <si>
    <t>Začištění omítek kolem oken, dveří, podlah nebo obkladů</t>
  </si>
  <si>
    <t>m</t>
  </si>
  <si>
    <t>-768410533</t>
  </si>
  <si>
    <t>"201a"(2,94+2,74*2)</t>
  </si>
  <si>
    <t>"201b"(2,94+2,74*2)</t>
  </si>
  <si>
    <t>"201c"(2,92+1,9*2)*2</t>
  </si>
  <si>
    <t>"202"(4,13+1,9*2)</t>
  </si>
  <si>
    <t>"204"(2,12+1,95*2)</t>
  </si>
  <si>
    <t>"okno 205"1,52+2*1,92</t>
  </si>
  <si>
    <t>"okno 206"1,47+2*1,92</t>
  </si>
  <si>
    <t>"okno 208"(2,78+2*2)*5</t>
  </si>
  <si>
    <t>"okno 209"(1,96*2+1,22)*2</t>
  </si>
  <si>
    <t>"okno 210"(1,44+2,42*2)</t>
  </si>
  <si>
    <t>"okno 211"(0,88+1,5*2)*2</t>
  </si>
  <si>
    <t>"okno 212a"0,6+2*1,47</t>
  </si>
  <si>
    <t>"okno 212b"(0,6+2*1,47)*2</t>
  </si>
  <si>
    <t>"301"(2,92+1,92*2)*4</t>
  </si>
  <si>
    <t>"302"(4,13+1,92*2)</t>
  </si>
  <si>
    <t>"304"(2,12+1,97*2)</t>
  </si>
  <si>
    <t>"okno 305"(1,52+1,92*2)*2</t>
  </si>
  <si>
    <t>"okno 306"(1,47+1,92*2)</t>
  </si>
  <si>
    <t>"okno 308"(2,75+2*1,94)*5</t>
  </si>
  <si>
    <t>"okno 309"(1,21+2*1,96)*2</t>
  </si>
  <si>
    <t>"okno 310"(1,46+2*1,96)</t>
  </si>
  <si>
    <t>"okno 311"(0,88+2*1,5)*2</t>
  </si>
  <si>
    <t>"okno 312"(0,6+2*1,47)*3</t>
  </si>
  <si>
    <t>"okno313"1,405+2*1,9</t>
  </si>
  <si>
    <t>"okno 401"(2,97+2*1,7)*4</t>
  </si>
  <si>
    <t>"okno 402"4,13+2*1,7</t>
  </si>
  <si>
    <t>"okno 502"4,13+2*1,7</t>
  </si>
  <si>
    <t>"okno 501"(2,97+2*1,7)*4</t>
  </si>
  <si>
    <t>"404"(2,12+1,7*2)</t>
  </si>
  <si>
    <t>"504"(2,12+1,7*2)</t>
  </si>
  <si>
    <t>"okno 405 a 505"(1,5+1,6*2)*2*2</t>
  </si>
  <si>
    <t>"okno 406 a 506"(1,5+1,6*2)*2</t>
  </si>
  <si>
    <t>"okno 408,508"(2,76+1,7*2)*10</t>
  </si>
  <si>
    <t>"okno 409 a 509"(1,22+1,6*2)*4</t>
  </si>
  <si>
    <t>"okno 410 a 510"(1,5+1,6*2)*2</t>
  </si>
  <si>
    <t>"okno 411,511"(0,94+1,24*2)*3+(0,94+1,2*2)</t>
  </si>
  <si>
    <t>"okno 412,512"(0,6+1,2*2)*6</t>
  </si>
  <si>
    <t>"okno 413,513"(1,4+1,61*2)*2</t>
  </si>
  <si>
    <t>"okno 601"(3+1,74*2)*4</t>
  </si>
  <si>
    <t>"okno 602"(4,13+1,74*2)</t>
  </si>
  <si>
    <t>"okno 604"(2,1+1,76*2)</t>
  </si>
  <si>
    <t>"okno 605"(1,5+1,73*2)*2</t>
  </si>
  <si>
    <t>"okno 606"(1,46+1,73*2)</t>
  </si>
  <si>
    <t>"okno 608"(2,8+1,75*2)*4+(2,8+2,34*2)</t>
  </si>
  <si>
    <t>"okno 609"(2,04+1,7*2)</t>
  </si>
  <si>
    <t>"dveře 610"(2,48*2+0,81)</t>
  </si>
  <si>
    <t>"okno 612"(0,6+1,21*2)*3</t>
  </si>
  <si>
    <t>"okno 613"(1,4+1,61*2)</t>
  </si>
  <si>
    <t>"okno 614,714"(0,7+1,7*2)*4</t>
  </si>
  <si>
    <t>"okno 701"(3+2,31*2)*2+(3+1,7*2)*2</t>
  </si>
  <si>
    <t>"okno 702"(4,13+1,7*2)</t>
  </si>
  <si>
    <t>"okno 704"(1,15+1,7*2)+(2,21*2+0,75)</t>
  </si>
  <si>
    <t>"okno 705"(2,3+1,7*2)*2</t>
  </si>
  <si>
    <t>"dveře 706"(0,8+2,17*2)</t>
  </si>
  <si>
    <t>"okno 707"(0,72+1,2*2)</t>
  </si>
  <si>
    <t>"okno 708"(2,12+1,93*2)</t>
  </si>
  <si>
    <t>619996115</t>
  </si>
  <si>
    <t>Ochrana podlahy obedněním</t>
  </si>
  <si>
    <t>-1508477903</t>
  </si>
  <si>
    <t>"ochrana cca š.2 m od fasády"</t>
  </si>
  <si>
    <t>"ochoz z pororoštů"18*2</t>
  </si>
  <si>
    <t>"dlažba ve dvoře"(7,5+6,3+6,2+2,9+4,5+0,6)*2</t>
  </si>
  <si>
    <t>5</t>
  </si>
  <si>
    <t>619996135</t>
  </si>
  <si>
    <t>Ochrana konstrukcí nebo samostatných prvků obedněním</t>
  </si>
  <si>
    <t>1455541436</t>
  </si>
  <si>
    <t>"prosklen.spoj.chodba"80</t>
  </si>
  <si>
    <t>"stojíví VZT jednotky"60</t>
  </si>
  <si>
    <t>"schodiště"40</t>
  </si>
  <si>
    <t>622325201</t>
  </si>
  <si>
    <t>Oprava vnější vápenné nebo vápenocementové štukové omítky složitosti 1 stěn v rozsahu do 10%</t>
  </si>
  <si>
    <t>287171273</t>
  </si>
  <si>
    <t>"nadstřešní část"</t>
  </si>
  <si>
    <t>14+16,5*2+11</t>
  </si>
  <si>
    <t>7</t>
  </si>
  <si>
    <t>622325202</t>
  </si>
  <si>
    <t>Oprava vnější vápenné nebo vápenocementové štukové omítky složitosti 1 stěn v rozsahu do 30%</t>
  </si>
  <si>
    <t>-86344322</t>
  </si>
  <si>
    <t>"dvorní fasáda jih"</t>
  </si>
  <si>
    <t>"na terase po střechu"17,35*3,45</t>
  </si>
  <si>
    <t>-"okno 608b"(0,9*2,34+1,88*1,75)+"ostění"(2,34*2+2,8)*0,15</t>
  </si>
  <si>
    <t>-"okno 608a"(1,75*2+2,8)*4+"ostění"((1,75*2+2,8)*0,15)*4</t>
  </si>
  <si>
    <t>"zábradelní zídka"(0,45+2,2)*1,1</t>
  </si>
  <si>
    <t>"západní část B 6 a7NP nad střechou  terasou"</t>
  </si>
  <si>
    <t>5,5*3+1,1*3,8</t>
  </si>
  <si>
    <t>-"okno 708"2,12*1,93+"ostění"(1,93*2+2,12)*0,15</t>
  </si>
  <si>
    <t>"Západní fasáda 7 NP terasa čáast A "</t>
  </si>
  <si>
    <t>11,25*3,6</t>
  </si>
  <si>
    <t>-"okna 705"2,3*1,7*2+"ostění"((1,7*2+2,3)*0,15*2)</t>
  </si>
  <si>
    <t>-"dveře 706"0,76*2,17+"ostění"(2,17*2+0,76)*0,15</t>
  </si>
  <si>
    <t>-"okno 707"0,72*1,19+"ostění"(1,19*2+0,72)*0,15</t>
  </si>
  <si>
    <t>"východ 7NP nad terasou a střechou část A"</t>
  </si>
  <si>
    <t>5*3,6</t>
  </si>
  <si>
    <t>"6np terasa východ"</t>
  </si>
  <si>
    <t>7,1*3</t>
  </si>
  <si>
    <t>-"dveře 610"0,81*2,48+"ostění"(2,18*2+0,81)*0,15</t>
  </si>
  <si>
    <t>"stěna komínu"2,2*3</t>
  </si>
  <si>
    <t>8</t>
  </si>
  <si>
    <t>622325209</t>
  </si>
  <si>
    <t>Oprava vnější vápenné nebo vápenocementové štukové omítky složitosti 1 stěn v rozsahu do 100%</t>
  </si>
  <si>
    <t>399008436</t>
  </si>
  <si>
    <t>"Západní část B nad pochozí střechou OC nákupní centrum"</t>
  </si>
  <si>
    <t>(16,05+0,5*2)*6,5-"terasa"2,2*2,7</t>
  </si>
  <si>
    <t>-"okno 513"1,4*1,61+"ostění"(1,61*2+1,4)*0,15</t>
  </si>
  <si>
    <t>-"okno 512"0,6*1,2*3+"ostění"((1,2*2+0,6)*0,15)*3</t>
  </si>
  <si>
    <t>-"okno 612"0,6*1,2*3+"ostění"((1,2*2+0,6)*0,15)*3</t>
  </si>
  <si>
    <t>-"okno 613"1,4*1,61+"ostění"(1,61*2+1,4)*0,15</t>
  </si>
  <si>
    <t>9</t>
  </si>
  <si>
    <t>622325213R</t>
  </si>
  <si>
    <t>Oprava vnější vápenné nebo vápenocementové štukové omítky složitosti 1 stěn v rozsahu do 40%- horolezecky</t>
  </si>
  <si>
    <t>1291935643</t>
  </si>
  <si>
    <t>"západ část A"</t>
  </si>
  <si>
    <t>(8,15+0,125+0,15)*17,5</t>
  </si>
  <si>
    <t>-"okno 205"1,52*1,92+"ostění"(1,92*2+1,52)*0,15</t>
  </si>
  <si>
    <t>-"okno 206"1,5*1,92+"ostění"(1,92*2+1,5)*0,15</t>
  </si>
  <si>
    <t>-"okno 305"(1,52*1,92)*2+"ostění"((1,92*2+1,52)*0,15)*2</t>
  </si>
  <si>
    <t>-"okno 306"1,5*1,92+"ostění"(1,92*2+1,5)*0,15</t>
  </si>
  <si>
    <t>-"okno 405"(1,5*1,6)*2+"ostění"(1,6*2+1,5)*0,15*2</t>
  </si>
  <si>
    <t>-"okno 406"(1,46*1,6)+"ostění"(1,6*2+1,46)*0,15</t>
  </si>
  <si>
    <t>-"okno 505"(1,5*1,6)*2+"ostění"(1,6*2+1,5)*0,15*2</t>
  </si>
  <si>
    <t>-"okno 506"(1,46*1,6)+"ostění"(1,6*2+1,46)*0,15</t>
  </si>
  <si>
    <t>-"okno 605"1,5*1,73*2+"ostění"(1,73*2+1,5)*0,15*2</t>
  </si>
  <si>
    <t>-"okno 606"1,46*1,73+"ostění"(1,73*2+1,46)*0,15</t>
  </si>
  <si>
    <t>-"kce schodiště"3,1*3,6</t>
  </si>
  <si>
    <t>"východ dvůr"</t>
  </si>
  <si>
    <t>6,3*17,5-"terasa"2,2*3</t>
  </si>
  <si>
    <t>-"okno 209"1,22*1,96*2+"ostění"(1,96*2+1,22)*0,15*2</t>
  </si>
  <si>
    <t>-"okno 210"1,44*2,42+"ostění"(2,42*2+1,44)*0,15</t>
  </si>
  <si>
    <t>-"okno 309"1,21*1,96*2+"ostění"(1,96*2+1,21)*0,15*2</t>
  </si>
  <si>
    <t>-"okno 310"1,46*1,96+"ostění"(1,96*2+1,46)*0,15</t>
  </si>
  <si>
    <t>-"okno 409"1,22*1,6*2+"ostění"(1,6*2+1,22)*0,15*2</t>
  </si>
  <si>
    <t>-"okno 410"1,48*1,6+"ostění"(1,6*2+1,48)*0,15</t>
  </si>
  <si>
    <t>-"okno 509"1,22*1,6*2+"ostění"(1,6*2+1,22)*0,15*2</t>
  </si>
  <si>
    <t>-"okno 510"1,48*1,6+"ostění"(1,6*2+1,48)*0,15</t>
  </si>
  <si>
    <t>-"okno 609"2,04*1,7+"ostění"(1,7*2+2,04)*0,15</t>
  </si>
  <si>
    <t>"sever část B"</t>
  </si>
  <si>
    <t>7,55*14,5</t>
  </si>
  <si>
    <t>-"okno 211"0,88*1,5*2+"ostění"(1,5*2+0,88)*0,15*2</t>
  </si>
  <si>
    <t>-"okno 311"0,88*1,5*2+"ostění"(1,5*2+0,88)*0,15*2</t>
  </si>
  <si>
    <t>-"okno 411"0,94*1,24*2+"ostění"(0,94+1,24*2)*0,15*2</t>
  </si>
  <si>
    <t>-"okno 511"0,94*1,24*2+"ostění"(0,94+1,24*2)*0,15*2</t>
  </si>
  <si>
    <t>"sever část A"</t>
  </si>
  <si>
    <t>12,5*17,3</t>
  </si>
  <si>
    <t>-"okno 207"2*2,75*3+"ostění"(2*2+2,75)*0,15*3</t>
  </si>
  <si>
    <t>-"okno 307"2*2,8*4+"ostění"(2*2+2,8)*0,15*4</t>
  </si>
  <si>
    <t>-"okno 407"2,76*1,7*4+"ostění"(1,7*2+2,76)*0,15*4</t>
  </si>
  <si>
    <t>-"okno 507"2,76*1,7*4+"ostění"(1,7*2+2,76)*0,15*4</t>
  </si>
  <si>
    <t>-"okno 607"2,82*1,72*4+"ostění"(1,72*2+2,82)*0,15*4</t>
  </si>
  <si>
    <t>-"spoj.krček"3,5*2,65</t>
  </si>
  <si>
    <t>622325218R</t>
  </si>
  <si>
    <t>Oprava vnější vápenné nebo vápenocementové štukové omítky složitosti 1 stěn v rozsahu do 80%-horolezecky</t>
  </si>
  <si>
    <t>-1410516489</t>
  </si>
  <si>
    <t>"západ část B pod úrovní pochozí střechy OC Nový Smíchov"</t>
  </si>
  <si>
    <t>(16,05+0,5*2)*11,2</t>
  </si>
  <si>
    <t>-"okno 212"0,6*1,5*3+"ostění"(0,6+1,5*2)*0,15*3</t>
  </si>
  <si>
    <t>-"okno 312"0,6*1,5*3+"ostění"(0,6+1,5*2)*0,15*3</t>
  </si>
  <si>
    <t>-"okno 313"1,9*1,4+"ostění"(1,9*2+1,4)*0,15</t>
  </si>
  <si>
    <t>-"okno 412"0,6*1,2*3+"ostění"(0,6+1,2*2)*0,15*3</t>
  </si>
  <si>
    <t>-"okno 413"1,6*1,4+"ostění"(1,6*2+1,4)*0,15</t>
  </si>
  <si>
    <t>11</t>
  </si>
  <si>
    <t>622335111</t>
  </si>
  <si>
    <t>Oprava cementové štukové omítky vnějších stěn v rozsahu do 10%</t>
  </si>
  <si>
    <t>-1718042993</t>
  </si>
  <si>
    <t>"od terénu po terasu"19,03*18,5</t>
  </si>
  <si>
    <t>-"okno 001"2,2*0,3*2+"ostění"((2,2+0,3)*2*0,05)*2</t>
  </si>
  <si>
    <t>-"okno 002"0,5*0,45*4+"ostění"((0,5+0,45)*2*0,05)*4</t>
  </si>
  <si>
    <t>-"okno 108"2,6*2,6*5+"ostění"((2,6*3)*0,15)*5</t>
  </si>
  <si>
    <t>-"okno 208"2,8*2*5+"ostění"((2*2+2,8)*0,15)*5</t>
  </si>
  <si>
    <t>-"okno 308"2,75*1,94*5+"ostění"((1,94*2+2,75)*0,15)*5</t>
  </si>
  <si>
    <t>-"okno 408"2,76*1,7*5+"ostění"((1,7*2+2,76)*0,15)*5</t>
  </si>
  <si>
    <t>-"okno 508"2,76*1,7*5+"ostění"((1,7*2+2,76)*0,15)*5</t>
  </si>
  <si>
    <t>"stěna s luxferami"2,25*18,3+2,7*3,45+5*3,6</t>
  </si>
  <si>
    <t>-"luxfery"2,1*24+"ostění"(2,25+24)*2*0,1</t>
  </si>
  <si>
    <t>"zbylá část"16,2*26-"terasa"2,28*4</t>
  </si>
  <si>
    <t>"boky výklenku"0,76*2*21,3+"průvlaky"0,4*4*2,8*3</t>
  </si>
  <si>
    <t>-"okno 403"1,62*1,92+"ostění"(1,62*2+1,9)*0,15</t>
  </si>
  <si>
    <t>-"okno 503"1,62*1,9+"ostění"(1,62*2+1,9)*0,15</t>
  </si>
  <si>
    <t>-"okno 603"1,6*1,91+"ostění"(1,6*2+1,91)*0,15</t>
  </si>
  <si>
    <t>-"okno 703"1,62*1,93+"ostění"(1,62*2+1,93)*0,15</t>
  </si>
  <si>
    <t>"západní část C"</t>
  </si>
  <si>
    <t>3,15*25,3</t>
  </si>
  <si>
    <t>-"luxfery"2,5*2+"ostění"(2,5+2)*2*0,1</t>
  </si>
  <si>
    <t>-"okno 204"1,95*2,12+"ostění"(1,95*2+2,12)*0,15</t>
  </si>
  <si>
    <t>-"okno 304"2*2,12+"ostění"(2*2+2,12)*0,15</t>
  </si>
  <si>
    <t>-"okno 404"2,12*1,7+"ostění"(1,7*2+2,12)*0,15</t>
  </si>
  <si>
    <t>-"okno 504"2,12*1,7+"ostění"(1,7*2+2,12)*0,15</t>
  </si>
  <si>
    <t>-"okno 604"2,1*1,76+"ostění"(1,76*2+2,1)*0,15</t>
  </si>
  <si>
    <t>-"okno a dveře 704"(0,75*2,21+1,15*1,7)+"ostění"(2,21*2+0,75)*0,15+(1,7*2+1,15)*0,15</t>
  </si>
  <si>
    <t>"zábradelní zídka"(0,45+2,28)*1,1</t>
  </si>
  <si>
    <t>12</t>
  </si>
  <si>
    <t>622995001R</t>
  </si>
  <si>
    <t>Začištění vnějších omítek kolem oken, dveří</t>
  </si>
  <si>
    <t>-2010278929</t>
  </si>
  <si>
    <t>"uliční fasáda mimo obklad"</t>
  </si>
  <si>
    <t>"2NP"(2,94*2+2,92*2+4,13+2,74*2+0,87*2)</t>
  </si>
  <si>
    <t>"3NP"(2,92*4+4,13+1,92*2)</t>
  </si>
  <si>
    <t>"4NP"(2,97*4+4,13+1,7*2)</t>
  </si>
  <si>
    <t>"5NP"(2,97*4+4,13+1,7*2)</t>
  </si>
  <si>
    <t>"6NP"(2,97*4+4,13+1,74*2)</t>
  </si>
  <si>
    <t>"7NP"(2,31*2+2,98)*2+(1,7*2+2,98)*2+(1,7*2+4,13)</t>
  </si>
  <si>
    <t>13</t>
  </si>
  <si>
    <t>629135102</t>
  </si>
  <si>
    <t>Vyrovnávací vrstva pod klempířské prvky z MC š do 300 mm</t>
  </si>
  <si>
    <t>1672819117</t>
  </si>
  <si>
    <t>"pro nové parapety"210,86</t>
  </si>
  <si>
    <t>14</t>
  </si>
  <si>
    <t>629991011</t>
  </si>
  <si>
    <t>Zakrytí výplní otvorů a svislých ploch fólií přilepenou lepící páskou</t>
  </si>
  <si>
    <t>1726694667</t>
  </si>
  <si>
    <t>" z fasády"</t>
  </si>
  <si>
    <t>"okno 002"0,45*0,5*4</t>
  </si>
  <si>
    <t>"okno 001"2,2*0,3</t>
  </si>
  <si>
    <t>"okno 212"0,6*1,5*3</t>
  </si>
  <si>
    <t>"okno 312"0,6*1,5*3</t>
  </si>
  <si>
    <t>"okno 412"0,6*1,2*3</t>
  </si>
  <si>
    <t>"okno 512"0,6*1,2*3</t>
  </si>
  <si>
    <t>"okno 612"0,6*1,21*3</t>
  </si>
  <si>
    <t>"okno 707"0,72*1,2</t>
  </si>
  <si>
    <t>"okno 211"0,88*1,5*2</t>
  </si>
  <si>
    <t>"okno 311"0,88*1,5*2</t>
  </si>
  <si>
    <t>"okno 411"0,94*1,24*2</t>
  </si>
  <si>
    <t>"okno 511"0,94*1,24*2</t>
  </si>
  <si>
    <t>"okno 704a"1,15*1,9</t>
  </si>
  <si>
    <t>"okno 209"1,22*2*2</t>
  </si>
  <si>
    <t>"okno 309"1,20*2*2</t>
  </si>
  <si>
    <t>"okno 409"1,22*1,6*2</t>
  </si>
  <si>
    <t>"okno 509"1,22*1,6*2</t>
  </si>
  <si>
    <t>"okno 410"1,5*1,6</t>
  </si>
  <si>
    <t>"okno 510"1,5*1,6</t>
  </si>
  <si>
    <t>"okno 405"1,5*1,6*2</t>
  </si>
  <si>
    <t>"okno 406"1,5*1,6</t>
  </si>
  <si>
    <t>"okno 505"1,5*1,6*2</t>
  </si>
  <si>
    <t>"okno 506"1,5*1,6</t>
  </si>
  <si>
    <t>"okno 513"1,4*1,6</t>
  </si>
  <si>
    <t>"okno 413"1,4*1,6</t>
  </si>
  <si>
    <t>"okno 613"1,4*1,6</t>
  </si>
  <si>
    <t>"okno 201a"0,95*2,74+2*1,9</t>
  </si>
  <si>
    <t>"okno 201b"0,95*2,74+2*1,9</t>
  </si>
  <si>
    <t>"okno 201c"2,92*1,9*2</t>
  </si>
  <si>
    <t>"okno 202"4,13*1,9</t>
  </si>
  <si>
    <t>"okno 301"2,92*1,92*4</t>
  </si>
  <si>
    <t>"okno 302"4,13*1,92</t>
  </si>
  <si>
    <t>"okno 401"2,97*1,7*4</t>
  </si>
  <si>
    <t>"okno 402"4,13*1,7</t>
  </si>
  <si>
    <t>"okno 501"2,97*1,7*4</t>
  </si>
  <si>
    <t>"okno 502"4,13*1,7</t>
  </si>
  <si>
    <t>"okno 601"2,97*1,74*4</t>
  </si>
  <si>
    <t>"okno 602"4,13*1,74</t>
  </si>
  <si>
    <t>"okno 701a"0,93*2,31+2,05*1,7</t>
  </si>
  <si>
    <t>"okno 701b"0,93*2,31+2,05*1,7</t>
  </si>
  <si>
    <t>"okno 701c"2,98*1,7*2</t>
  </si>
  <si>
    <t>"okno 702"4,13*1,7</t>
  </si>
  <si>
    <t>"okno 204"2,12*1,95</t>
  </si>
  <si>
    <t>"okno 205"1,52*1,92</t>
  </si>
  <si>
    <t>"okno 206"1,5*1,92</t>
  </si>
  <si>
    <t>"okno 304"2,12*1,95</t>
  </si>
  <si>
    <t>"okno 305"1,52*1,92*2</t>
  </si>
  <si>
    <t>"okno 306"1,5*1,92</t>
  </si>
  <si>
    <t>"okno 313"1,4*1,9</t>
  </si>
  <si>
    <t>"okno 404"2,12*1,7</t>
  </si>
  <si>
    <t>"okno 504"2,12*1,7</t>
  </si>
  <si>
    <t>"okno 604"2,1*1,76</t>
  </si>
  <si>
    <t>"okno 605"1,5*1,73*2</t>
  </si>
  <si>
    <t>"okno 606"1,46*1,73</t>
  </si>
  <si>
    <t>"okno 705"2,3*1,7*2</t>
  </si>
  <si>
    <t>"okno 708"2,13*1,93</t>
  </si>
  <si>
    <t>"okno 207"2,75*1,85*3</t>
  </si>
  <si>
    <t>"okno 307"2,8*2*4</t>
  </si>
  <si>
    <t>"okno 407"2,8*1,7*4</t>
  </si>
  <si>
    <t>"okno 507"2,8*1,7*4</t>
  </si>
  <si>
    <t>"okno 607"2,82*1,72*4</t>
  </si>
  <si>
    <t>"okno 210"1,44*2,42</t>
  </si>
  <si>
    <t>"okno 310"1,5*2</t>
  </si>
  <si>
    <t>"okno 609"2,04*1,7</t>
  </si>
  <si>
    <t>"okno 108"2,6*2,6*5</t>
  </si>
  <si>
    <t>"okno 208"2,8*2*5</t>
  </si>
  <si>
    <t>"okno 308"2,75*2*5</t>
  </si>
  <si>
    <t>"okno403"1,93*1,62</t>
  </si>
  <si>
    <t>"okno 408"2,8*1,7*5</t>
  </si>
  <si>
    <t>"okno 503"1,9*1,6</t>
  </si>
  <si>
    <t>"okno 508"2,8*1,7*5</t>
  </si>
  <si>
    <t>"okno 603"1,91*1,6</t>
  </si>
  <si>
    <t>"okno 608a"2,8*1,75*4</t>
  </si>
  <si>
    <t>"okno 608b"0,9*2,34+1,88*1,75</t>
  </si>
  <si>
    <t>"okno 703"1,92*1,63</t>
  </si>
  <si>
    <t>"dveře 704b"0,75*2,21</t>
  </si>
  <si>
    <t>"dveře 706"0,76*2,17</t>
  </si>
  <si>
    <t>"dveře 610"0,81*2,48</t>
  </si>
  <si>
    <t>629995101</t>
  </si>
  <si>
    <t>Očištění vnějších ploch tlakovou vodou</t>
  </si>
  <si>
    <t>1615692253</t>
  </si>
  <si>
    <t>Ostatní konstrukce a práce, bourání</t>
  </si>
  <si>
    <t>16</t>
  </si>
  <si>
    <t>941111122</t>
  </si>
  <si>
    <t>Montáž lešení řadového trubkového lehkého s podlahami zatížení do 200 kg/m2 š do 1,2 m v do 25 m</t>
  </si>
  <si>
    <t>756919353</t>
  </si>
  <si>
    <t>"jižní fasáda"900</t>
  </si>
  <si>
    <t>"západní fasáda nad pochozí střechou OC"100</t>
  </si>
  <si>
    <t>17</t>
  </si>
  <si>
    <t>941111222</t>
  </si>
  <si>
    <t>Příplatek k lešení řadovému trubkovému lehkému s podlahami š 1,2 m v 25 m za první a ZKD den použití</t>
  </si>
  <si>
    <t>1776438913</t>
  </si>
  <si>
    <t>"předpoklad 90 dní"</t>
  </si>
  <si>
    <t>1000*90</t>
  </si>
  <si>
    <t>18</t>
  </si>
  <si>
    <t>941111822</t>
  </si>
  <si>
    <t>Demontáž lešení řadového trubkového lehkého s podlahami zatížení do 200 kg/m2 š do 1,2 m v do 25 m</t>
  </si>
  <si>
    <t>-399062293</t>
  </si>
  <si>
    <t>19</t>
  </si>
  <si>
    <t>941941502R</t>
  </si>
  <si>
    <t>Doprava 1 m2 fasádního lešení ( nošením pro montáž a demontáž)</t>
  </si>
  <si>
    <t>1111480584</t>
  </si>
  <si>
    <t>20</t>
  </si>
  <si>
    <t>944511111</t>
  </si>
  <si>
    <t>Montáž ochranné sítě z textilie z umělých vláken</t>
  </si>
  <si>
    <t>-836032792</t>
  </si>
  <si>
    <t>"jako lešení"1000</t>
  </si>
  <si>
    <t>944511211</t>
  </si>
  <si>
    <t>Příplatek k ochranné síti za první a ZKD den použití</t>
  </si>
  <si>
    <t>100160453</t>
  </si>
  <si>
    <t>22</t>
  </si>
  <si>
    <t>944511811</t>
  </si>
  <si>
    <t>Demontáž ochranné sítě z textilie z umělých vláken</t>
  </si>
  <si>
    <t>657742061</t>
  </si>
  <si>
    <t>23</t>
  </si>
  <si>
    <t>949101111</t>
  </si>
  <si>
    <t>Lešení pomocné pro objekty pozemních staveb s lešeňovou podlahou v do 1,9 m zatížení do 150 kg/m2</t>
  </si>
  <si>
    <t>-98364798</t>
  </si>
  <si>
    <t>"pro výměnu oken a nátěry "</t>
  </si>
  <si>
    <t>"1PP"9</t>
  </si>
  <si>
    <t>"1NP"16</t>
  </si>
  <si>
    <t>"2NP"57+"terasa uliční část"21</t>
  </si>
  <si>
    <t>"3NP"65</t>
  </si>
  <si>
    <t>"4NP"71</t>
  </si>
  <si>
    <t>"5NP"68</t>
  </si>
  <si>
    <t>"6NP"71</t>
  </si>
  <si>
    <t>"7NP"31+"terasa uliční část"21</t>
  </si>
  <si>
    <t>24</t>
  </si>
  <si>
    <t>949101112</t>
  </si>
  <si>
    <t>Lešení pomocné pro objekty pozemních staveb s lešeňovou podlahou v do 3,5 m zatížení do 150 kg/m2</t>
  </si>
  <si>
    <t>-122311289</t>
  </si>
  <si>
    <t>"na terasách pro omítky"</t>
  </si>
  <si>
    <t>50</t>
  </si>
  <si>
    <t>"na střeše pro omítky"</t>
  </si>
  <si>
    <t>35</t>
  </si>
  <si>
    <t>25</t>
  </si>
  <si>
    <t>952000001</t>
  </si>
  <si>
    <t>Celkový  a průběžný úklid nezakrytých podlah v místě nošení materiálu a sutí</t>
  </si>
  <si>
    <t>568619189</t>
  </si>
  <si>
    <t>26</t>
  </si>
  <si>
    <t>952901101</t>
  </si>
  <si>
    <t>Čištění budov omytí jednoduchých oken nebo balkonových dveří plochy do 0,6m2</t>
  </si>
  <si>
    <t>-716354882</t>
  </si>
  <si>
    <t>"okno 002"0,45*0,5*4*2</t>
  </si>
  <si>
    <t>"okno 001"2,2*0,3*2</t>
  </si>
  <si>
    <t>27</t>
  </si>
  <si>
    <t>952901106</t>
  </si>
  <si>
    <t>Čištění budov omytí dvojitých nebo zdvojených oken nebo balkonových dveří plochy do 1,5m2</t>
  </si>
  <si>
    <t>264920452</t>
  </si>
  <si>
    <t>"okno 212"0,6*1,5*3*2</t>
  </si>
  <si>
    <t>"okno 312"0,6*1,5*3*2</t>
  </si>
  <si>
    <t>"okno 412"0,6*1,2*3*2</t>
  </si>
  <si>
    <t>"okno 512"0,6*1,2*3*2</t>
  </si>
  <si>
    <t>"okno 612"0,6*1,21*3*2</t>
  </si>
  <si>
    <t>"okno 707"0,72*1,2*2</t>
  </si>
  <si>
    <t>"okno 211"0,88*1,5*2*2</t>
  </si>
  <si>
    <t>"okno 311"0,88*1,5*2*2</t>
  </si>
  <si>
    <t>"okno 411"0,94*1,24*2*2</t>
  </si>
  <si>
    <t>"okno 511"0,94*1,24*2*2</t>
  </si>
  <si>
    <t>28</t>
  </si>
  <si>
    <t>952901107</t>
  </si>
  <si>
    <t>Čištění budov omytí dvojitých nebo zdvojených oken nebo balkonových dveří plochy do 2,5m2</t>
  </si>
  <si>
    <t>-290440332</t>
  </si>
  <si>
    <t>"okno 704a"1,15*1,9*2</t>
  </si>
  <si>
    <t>"okno 209"1,22*2*2*2</t>
  </si>
  <si>
    <t>"okno 309"1,20*2*2*2</t>
  </si>
  <si>
    <t>"okno 409"1,22*1,6*2*2</t>
  </si>
  <si>
    <t>"okno 509"1,22*1,6*2*2</t>
  </si>
  <si>
    <t>"okno 410"1,5*1,6*2</t>
  </si>
  <si>
    <t>"okno 510"1,5*1,6*2</t>
  </si>
  <si>
    <t>"okno 405"1,5*1,6*2*2</t>
  </si>
  <si>
    <t>"okno 406"1,5*1,6*2</t>
  </si>
  <si>
    <t>"okno 505"1,5*1,6*2*2</t>
  </si>
  <si>
    <t>"okno 506"1,5*1,6*2</t>
  </si>
  <si>
    <t>"okno 513"1,4*1,6*2</t>
  </si>
  <si>
    <t>"okno 413"1,4*1,6*2</t>
  </si>
  <si>
    <t>"okno 613"1,4*1,6*2</t>
  </si>
  <si>
    <t>29</t>
  </si>
  <si>
    <t>952901108</t>
  </si>
  <si>
    <t>Čištění budov omytí dvojitých nebo zdvojených oken nebo balkonových dveří plochy přes 2,5m2</t>
  </si>
  <si>
    <t>1591249710</t>
  </si>
  <si>
    <t>"okno 201a"(0,95*2,74+2*1,9)*2</t>
  </si>
  <si>
    <t>"okno 201b"(0,95*2,74+2*1,9)*2</t>
  </si>
  <si>
    <t>"okno 201c"2,92*1,9*2*2</t>
  </si>
  <si>
    <t>"okno 202"4,13*1,9*2</t>
  </si>
  <si>
    <t>"okno 301"2,92*1,92*4*2</t>
  </si>
  <si>
    <t>"okno 302"4,13*1,92*2</t>
  </si>
  <si>
    <t>"okno 401"2,97*1,7*4*2</t>
  </si>
  <si>
    <t>"okno 402"4,13*1,7*2</t>
  </si>
  <si>
    <t>"okno 501"2,97*1,7*4*2</t>
  </si>
  <si>
    <t>"okno 502"4,13*1,7*2</t>
  </si>
  <si>
    <t>"okno 601"2,97*1,74*4*2</t>
  </si>
  <si>
    <t>"okno 602"4,13*1,74*2</t>
  </si>
  <si>
    <t>"okno 701a"(0,93*2,31+2,05*1,7)*2</t>
  </si>
  <si>
    <t>"okno 701b"(0,93*2,31+2,05*1,7)*2</t>
  </si>
  <si>
    <t>"okno 701c"2,98*1,7*2*2</t>
  </si>
  <si>
    <t>"okno 702"4,13*1,7*2</t>
  </si>
  <si>
    <t>"okno 204"2,12*1,95*2</t>
  </si>
  <si>
    <t>"okno 205"1,52*1,92*2</t>
  </si>
  <si>
    <t>"okno 206"1,5*1,92*2</t>
  </si>
  <si>
    <t>"okno 304"2,12*1,95*2</t>
  </si>
  <si>
    <t>"okno 305"1,52*1,92*2*2</t>
  </si>
  <si>
    <t>"okno 306"1,5*1,92*2</t>
  </si>
  <si>
    <t>"okno 313"1,4*1,9*2</t>
  </si>
  <si>
    <t>"okno 404"2,12*1,7*2</t>
  </si>
  <si>
    <t>"okno 504"2,12*1,7*2</t>
  </si>
  <si>
    <t>"okno 604"2,1*1,76*2</t>
  </si>
  <si>
    <t>"okno 605"1,5*1,73*2*2</t>
  </si>
  <si>
    <t>"okno 606"1,46*1,73*2</t>
  </si>
  <si>
    <t>"okno 705"2,3*1,7*2*2</t>
  </si>
  <si>
    <t>"okno 708"2,13*1,93*2</t>
  </si>
  <si>
    <t>"okno 207"2,75*1,85*3*2</t>
  </si>
  <si>
    <t>"okno 307"2,8*2*4*2</t>
  </si>
  <si>
    <t>"okno 407"2,8*1,7*4*2</t>
  </si>
  <si>
    <t>"okno 507"2,8*1,7*4*2</t>
  </si>
  <si>
    <t>"okno 607"2,82*1,72*4*2</t>
  </si>
  <si>
    <t>"okno 210"1,44*2,42*2</t>
  </si>
  <si>
    <t>"okno 310"1,5*2*2</t>
  </si>
  <si>
    <t>"okno 609"2,04*1,7*2</t>
  </si>
  <si>
    <t>"okno 108"2,6*2,6*5*2</t>
  </si>
  <si>
    <t>"okno 208"2,8*2*5*2</t>
  </si>
  <si>
    <t>"okno 308"2,75*2*5*2</t>
  </si>
  <si>
    <t>"okno403"1,93*1,62*2</t>
  </si>
  <si>
    <t>"okno 408"2,8*1,7*5*2</t>
  </si>
  <si>
    <t>"okno 503"1,9*1,6*2</t>
  </si>
  <si>
    <t>"okno 508"2,8*1,7*5*2</t>
  </si>
  <si>
    <t>"okno 603"1,91*1,6*2</t>
  </si>
  <si>
    <t>"okno 608a"2,8*1,75*4*2</t>
  </si>
  <si>
    <t>"okno 608b"(0,9*2,34+1,88*1,75)*2</t>
  </si>
  <si>
    <t>"okno 703"1,92*1,63*2</t>
  </si>
  <si>
    <t>30</t>
  </si>
  <si>
    <t>952901122</t>
  </si>
  <si>
    <t>Čištění budov omytí dveří nebo vrat plochy do 3,0m2</t>
  </si>
  <si>
    <t>-1879695081</t>
  </si>
  <si>
    <t>"dveře 704b"0,75*2,21*2</t>
  </si>
  <si>
    <t>"dveře 706"0,76*2,17*2</t>
  </si>
  <si>
    <t>"dveře 610"0,81*2,48*2</t>
  </si>
  <si>
    <t>31</t>
  </si>
  <si>
    <t>952901131</t>
  </si>
  <si>
    <t>Čištění budov omytí konstrukcí nebo prvků</t>
  </si>
  <si>
    <t>1942865641</t>
  </si>
  <si>
    <t>"luxfery"</t>
  </si>
  <si>
    <t>2,1*24+2,5*2</t>
  </si>
  <si>
    <t>32</t>
  </si>
  <si>
    <t>952902121</t>
  </si>
  <si>
    <t>Čištění budov zametení drsných podlah</t>
  </si>
  <si>
    <t>-69258296</t>
  </si>
  <si>
    <t>"dvorní část dlažba "100</t>
  </si>
  <si>
    <t>33</t>
  </si>
  <si>
    <t>952902125</t>
  </si>
  <si>
    <t>Úklid venkovního prostoru u jižní fasády vč ohraničení</t>
  </si>
  <si>
    <t>752494981</t>
  </si>
  <si>
    <t>34</t>
  </si>
  <si>
    <t>952902501</t>
  </si>
  <si>
    <t>Čištění střešních nebo nadstřešních konstrukcí plochých střech budov</t>
  </si>
  <si>
    <t>475048016</t>
  </si>
  <si>
    <t>"terasy celá plocha"170,4</t>
  </si>
  <si>
    <t>"na střeše pod lešením pro omítky"</t>
  </si>
  <si>
    <t>952902711</t>
  </si>
  <si>
    <t>Čištění fasády budov horolezeckou technikou</t>
  </si>
  <si>
    <t>-815329308</t>
  </si>
  <si>
    <t>36</t>
  </si>
  <si>
    <t>953953611R</t>
  </si>
  <si>
    <t>Ochrana podlah z prken,fólie  PVC , nebo desek z dřevotřísky</t>
  </si>
  <si>
    <t>-588039468</t>
  </si>
  <si>
    <t>"ochrana stávajícíh podlah 1,5m u okna"</t>
  </si>
  <si>
    <t>"1PP"11,7*1,5</t>
  </si>
  <si>
    <t>"1NP"17*1,5</t>
  </si>
  <si>
    <t>"m.č.202"19*1,5</t>
  </si>
  <si>
    <t>"m.č.203"2,7*1,5+(5,2+13,7+16)*1,5</t>
  </si>
  <si>
    <t>"m.č.207"6,2*1,5</t>
  </si>
  <si>
    <t>"WC"(2,2+1,3+1*2)*1,5</t>
  </si>
  <si>
    <t>"m.č.301 A,B"19*1,5+13*1,5</t>
  </si>
  <si>
    <t>"m.č.311"2,7*1,5</t>
  </si>
  <si>
    <t>"m.č.310"8,2*1,5</t>
  </si>
  <si>
    <t>"m.č.303"3*1,5</t>
  </si>
  <si>
    <t>"m.č.304"3*1,5</t>
  </si>
  <si>
    <t>"m.č.305"3*1,5</t>
  </si>
  <si>
    <t>"m.č.306"3*1,5</t>
  </si>
  <si>
    <t>"m.č.307"3*1,5</t>
  </si>
  <si>
    <t>"m.č.319"6,2*1,5</t>
  </si>
  <si>
    <t>"WC"(1,4+1*3+1,1*2)*1,5</t>
  </si>
  <si>
    <t>"m.č.404"7,2*1,5</t>
  </si>
  <si>
    <t>"m.č.405"11,7*1,5</t>
  </si>
  <si>
    <t>"m.č.407"2,8*1,5</t>
  </si>
  <si>
    <t>"m.č.411"5*1,5</t>
  </si>
  <si>
    <t>"m.č.412"2,5*1,5</t>
  </si>
  <si>
    <t>"chodba"(2,9+13)*1,5</t>
  </si>
  <si>
    <t>"m.č.413"2,7*1,5</t>
  </si>
  <si>
    <t>"m.č.415"12,5*1,5</t>
  </si>
  <si>
    <t>"m.č.418"3,5*1,5</t>
  </si>
  <si>
    <t>"m.č.420"6,2*1,5</t>
  </si>
  <si>
    <t>"m.č.417"2*1,5</t>
  </si>
  <si>
    <t>"WC"(3+1*3)*1,5</t>
  </si>
  <si>
    <t>"m.č.502"3,9*1,5</t>
  </si>
  <si>
    <t>"m.č.503"3,25*1,5</t>
  </si>
  <si>
    <t>"m.č.504"4,4*1,5</t>
  </si>
  <si>
    <t>"m.č.505"3,25*1,5</t>
  </si>
  <si>
    <t>"m.č.506"4*1,5</t>
  </si>
  <si>
    <t>"m.č.511"2,8*1,5</t>
  </si>
  <si>
    <t>"m.č.512"2,3*1,5</t>
  </si>
  <si>
    <t>"m.č.513"2,8*1,5</t>
  </si>
  <si>
    <t>"m.č.514"2,7*1,5</t>
  </si>
  <si>
    <t>"chodba"(3+13)*1,5</t>
  </si>
  <si>
    <t>"m.č.516-520"16*1,5</t>
  </si>
  <si>
    <t>"m.č.521"6,2*1,5</t>
  </si>
  <si>
    <t>"WC"(2,5+1*3+2+1,1)*1,5</t>
  </si>
  <si>
    <t>"m.č.601-605"19*1,5</t>
  </si>
  <si>
    <t>"m.č.607,622"1*2*1,5</t>
  </si>
  <si>
    <t>"m.č.609,610"(5,4+2,2)*1,5</t>
  </si>
  <si>
    <t>"m.č.611"2,7*1,5</t>
  </si>
  <si>
    <t>"m.č.612"3,6*1,5</t>
  </si>
  <si>
    <t>"m.č.618-620"13*1,5</t>
  </si>
  <si>
    <t>"m.č.632"(4+2,6)*1,5</t>
  </si>
  <si>
    <t>"WC"(1,5+1*3)*1,5</t>
  </si>
  <si>
    <t>"7NP"19*1,5+1*4*1,5+(4+2,7)*1,5+2,7*1,5+2,5*1,5</t>
  </si>
  <si>
    <t>37</t>
  </si>
  <si>
    <t>968062374</t>
  </si>
  <si>
    <t>Vybourání dřevěných rámů oken zdvojených včetně křídel pl do 1 m2</t>
  </si>
  <si>
    <t>-61462310</t>
  </si>
  <si>
    <t>"okno 212a"0,6*1,47</t>
  </si>
  <si>
    <t>"okno 212b"0,6*1,47*2</t>
  </si>
  <si>
    <t>"okno 312"0,6*1,47*3</t>
  </si>
  <si>
    <t>"okno 412 a 512"0,6*1,2*6</t>
  </si>
  <si>
    <t>"okno 612"0,59*1,21*3</t>
  </si>
  <si>
    <t>"okno 707"0,72*1,19</t>
  </si>
  <si>
    <t>38</t>
  </si>
  <si>
    <t>968062375</t>
  </si>
  <si>
    <t>Vybourání dřevěných rámů oken zdvojených včetně křídel pl do 2 m2</t>
  </si>
  <si>
    <t>768073352</t>
  </si>
  <si>
    <t>"okno 409 a 509"1,22*1,59*2*2</t>
  </si>
  <si>
    <t>"okno 511"0,94*1,24+0,94*1,2</t>
  </si>
  <si>
    <t>"okno 614 a 714"0,7*1,7*2*2</t>
  </si>
  <si>
    <t>"okno 704 a,b"1,15*1,7+0,75*2,21</t>
  </si>
  <si>
    <t>"dveře 706"0,755*2,17</t>
  </si>
  <si>
    <t>39</t>
  </si>
  <si>
    <t>968062376</t>
  </si>
  <si>
    <t>Vybourání dřevěných rámů oken zdvojených včetně křídel pl do 4 m2</t>
  </si>
  <si>
    <t>189987270</t>
  </si>
  <si>
    <t>"okno 209"1,96*1,22*2</t>
  </si>
  <si>
    <t>"okno 206"1,47*1,92</t>
  </si>
  <si>
    <t>"okno 306"1,47*1,92</t>
  </si>
  <si>
    <t>"okno 309"1,21*1,96*2</t>
  </si>
  <si>
    <t>"okno 310"1,46*1,96</t>
  </si>
  <si>
    <t>"okno313"1,405*1,9</t>
  </si>
  <si>
    <t>"404"2,12*1,69</t>
  </si>
  <si>
    <t>"504"2,12*1,69</t>
  </si>
  <si>
    <t>"okno 405 a 505"1,49*1,59*2*2</t>
  </si>
  <si>
    <t>"okno 406 a 506"1,46*1,59*2</t>
  </si>
  <si>
    <t>"okno 410 a 510"1,48*1,585*2</t>
  </si>
  <si>
    <t>"okno 413 a 513"1,61*1,4*2</t>
  </si>
  <si>
    <t>"okno 609"2,04*1,705</t>
  </si>
  <si>
    <t>"okno 705"2,305*1,705*2</t>
  </si>
  <si>
    <t>40</t>
  </si>
  <si>
    <t>968062377</t>
  </si>
  <si>
    <t>Vybourání dřevěných rámů oken zdvojených včetně křídel pl přes 4 m2</t>
  </si>
  <si>
    <t>835143563</t>
  </si>
  <si>
    <t>"201a"1,87*1,99+0,945*2,74</t>
  </si>
  <si>
    <t>"201b"1,87*1,99+0,945*2,74</t>
  </si>
  <si>
    <t>"201c"2,92*1,9*2</t>
  </si>
  <si>
    <t>"301"2,92*1,92*4</t>
  </si>
  <si>
    <t>"202"4,13*1,9</t>
  </si>
  <si>
    <t>"302"4,13*1,92</t>
  </si>
  <si>
    <t>"okno 304"2,12*1,97</t>
  </si>
  <si>
    <t>"okno 208"2,78*2*5</t>
  </si>
  <si>
    <t>"okno 308"2,75*1,94*5</t>
  </si>
  <si>
    <t>"okno 408"2,76*1,69*5</t>
  </si>
  <si>
    <t>"okno 508"2,76*1,69*5</t>
  </si>
  <si>
    <t>"okno 604"2,105*1,76</t>
  </si>
  <si>
    <t>"okno 608b"1,88*1,74+0,9*2,34</t>
  </si>
  <si>
    <t>"okno 701a,b"(2,05*1,7+0,925*2,31)*2</t>
  </si>
  <si>
    <t>"okno 708"2,125*1,93</t>
  </si>
  <si>
    <t>41</t>
  </si>
  <si>
    <t>96806237R</t>
  </si>
  <si>
    <t>Příplatek za opatrnou demontáž rámu zdvojených oken dřevěných v místě venkovního obkladu</t>
  </si>
  <si>
    <t>-330601046</t>
  </si>
  <si>
    <t>42</t>
  </si>
  <si>
    <t>978015321</t>
  </si>
  <si>
    <t>Otlučení vnější vápenné nebo vápenocementové vnější omítky stupně členitosti 1 a 2 rozsahu do 10%</t>
  </si>
  <si>
    <t>-883938639</t>
  </si>
  <si>
    <t>43</t>
  </si>
  <si>
    <t>978015341</t>
  </si>
  <si>
    <t>Otlučení vnější vápenné nebo vápenocementové vnější omítky stupně členitosti 1 a 2 rozsahu do 30%</t>
  </si>
  <si>
    <t>-1120902987</t>
  </si>
  <si>
    <t>44</t>
  </si>
  <si>
    <t>978015391</t>
  </si>
  <si>
    <t>Otlučení (osekání) vnější vápenné nebo vápenocementové omítky stupně členitosti 1 a 2 do 100%</t>
  </si>
  <si>
    <t>-1555024633</t>
  </si>
  <si>
    <t>45</t>
  </si>
  <si>
    <t>978016351R</t>
  </si>
  <si>
    <t>Otlučení vnější vápenné nebo vápenocementové vnější omítky stupně členitosti 1 a 2 rozsahu do 40% -horolezecky</t>
  </si>
  <si>
    <t>1149055054</t>
  </si>
  <si>
    <t>46</t>
  </si>
  <si>
    <t>978016381R</t>
  </si>
  <si>
    <t>Otlučení vnější vápenné nebo vápenocementové vnější omítky stupně členitosti 1 a 2 rozsahu do 80%-horolezecky</t>
  </si>
  <si>
    <t>65114012</t>
  </si>
  <si>
    <t>47</t>
  </si>
  <si>
    <t>978036121</t>
  </si>
  <si>
    <t>Otlučení cementových omítek vnějších ploch rozsahu do 10 %</t>
  </si>
  <si>
    <t>-1345780409</t>
  </si>
  <si>
    <t>"jako oprava"773,916</t>
  </si>
  <si>
    <t>997</t>
  </si>
  <si>
    <t>Přesun sutě</t>
  </si>
  <si>
    <t>48</t>
  </si>
  <si>
    <t>997013157</t>
  </si>
  <si>
    <t>Vnitrostaveništní doprava suti a vybouraných hmot pro budovy v do 24 m s omezením mechanizace</t>
  </si>
  <si>
    <t>t</t>
  </si>
  <si>
    <t>2013866846</t>
  </si>
  <si>
    <t>"omítky z lešení"12,232</t>
  </si>
  <si>
    <t>49</t>
  </si>
  <si>
    <t>997013217</t>
  </si>
  <si>
    <t>Vnitrostaveništní doprava suti a vybouraných hmot pro budovy v do 24 m ručně</t>
  </si>
  <si>
    <t>-1478431371</t>
  </si>
  <si>
    <t>"ostatní (např.okna,žaluzie,omítky horolezecky,ochrana bedněním apod.)"59,721-12,232</t>
  </si>
  <si>
    <t>997013219</t>
  </si>
  <si>
    <t>Příplatek k vnitrostaveništní dopravě suti a vybouraných hmot za zvětšenou dopravu suti ZKD 10 m</t>
  </si>
  <si>
    <t>786648427</t>
  </si>
  <si>
    <t>59,721*10 'Přepočtené koeficientem množství</t>
  </si>
  <si>
    <t>51</t>
  </si>
  <si>
    <t>997013501</t>
  </si>
  <si>
    <t>Odvoz suti a vybouraných hmot na skládku nebo meziskládku do 1 km se složením</t>
  </si>
  <si>
    <t>690679747</t>
  </si>
  <si>
    <t>52</t>
  </si>
  <si>
    <t>997013509</t>
  </si>
  <si>
    <t>Příplatek k odvozu suti a vybouraných hmot na skládku ZKD 1 km přes 1 km</t>
  </si>
  <si>
    <t>1188477398</t>
  </si>
  <si>
    <t>59,721*19 'Přepočtené koeficientem množství</t>
  </si>
  <si>
    <t>53</t>
  </si>
  <si>
    <t>997013831</t>
  </si>
  <si>
    <t>Poplatek za uložení stavebního směsného odpadu na skládce (skládkovné)</t>
  </si>
  <si>
    <t>756700506</t>
  </si>
  <si>
    <t>998</t>
  </si>
  <si>
    <t>Přesun hmot</t>
  </si>
  <si>
    <t>54</t>
  </si>
  <si>
    <t>998017003</t>
  </si>
  <si>
    <t>Přesun hmot s omezením mechanizace pro budovy v do 24 m</t>
  </si>
  <si>
    <t>382084863</t>
  </si>
  <si>
    <t>"omítky z lešení"10,281</t>
  </si>
  <si>
    <t>55</t>
  </si>
  <si>
    <t>998018003</t>
  </si>
  <si>
    <t>Přesun hmot ruční pro budovy v do 24 m</t>
  </si>
  <si>
    <t>2025294897</t>
  </si>
  <si>
    <t>"ostatní práce prováděné horolezecky nebo z interiéru"52,47-10,281</t>
  </si>
  <si>
    <t>56</t>
  </si>
  <si>
    <t>998018011</t>
  </si>
  <si>
    <t>Příplatek k ručnímu přesunu hmot pro budovy zděné za zvětšený přesun ZKD 100 m</t>
  </si>
  <si>
    <t>-1339585897</t>
  </si>
  <si>
    <t>PSV</t>
  </si>
  <si>
    <t>Práce a dodávky PSV</t>
  </si>
  <si>
    <t>712</t>
  </si>
  <si>
    <t>Povlakové krytiny</t>
  </si>
  <si>
    <t>57</t>
  </si>
  <si>
    <t>712300941R</t>
  </si>
  <si>
    <t>Úprava a oprava hydroizolačního souvrství a napojení hydroizolace terasy na práh dveří  kompletní provedení dle poznámky v PD</t>
  </si>
  <si>
    <t>1083973077</t>
  </si>
  <si>
    <t>"u balk.dveří v délce 1m"</t>
  </si>
  <si>
    <t>"ozn.701 a,b"2</t>
  </si>
  <si>
    <t>"ozn.201 a,b"2</t>
  </si>
  <si>
    <t>"ozn.704b"1</t>
  </si>
  <si>
    <t>"ozn.706"1</t>
  </si>
  <si>
    <t>"ozn.610"1</t>
  </si>
  <si>
    <t>"ozn.608b"1</t>
  </si>
  <si>
    <t>748</t>
  </si>
  <si>
    <t>Elektromontáže - osvětlovací zařízení a svítidla</t>
  </si>
  <si>
    <t>58</t>
  </si>
  <si>
    <t>748141216R</t>
  </si>
  <si>
    <t>Demontáž a zpětná montáž svítidlo  nástěnné na fasádě</t>
  </si>
  <si>
    <t>kus</t>
  </si>
  <si>
    <t>1841915078</t>
  </si>
  <si>
    <t>"jižní fasáda"4</t>
  </si>
  <si>
    <t>751</t>
  </si>
  <si>
    <t>Vzduchotechnika</t>
  </si>
  <si>
    <t>59</t>
  </si>
  <si>
    <t>751721100R</t>
  </si>
  <si>
    <t>Demontáž a zpětná montáž klimatizační jednotky venkovní na konzolách na fasádě vč.zapojení pro opravu fasády</t>
  </si>
  <si>
    <t>669153890</t>
  </si>
  <si>
    <t>763</t>
  </si>
  <si>
    <t>Konstrukce suché výstavby</t>
  </si>
  <si>
    <t>60</t>
  </si>
  <si>
    <t>763151925R</t>
  </si>
  <si>
    <t>Zhotovení otvoru vel. do 2 m2 ve stávajícím  podhledu pro výměnu oken a zpětné doplnění a vyspravení</t>
  </si>
  <si>
    <t>-1105756876</t>
  </si>
  <si>
    <t>"okno 201a,b"2</t>
  </si>
  <si>
    <t>"okno 201c"2</t>
  </si>
  <si>
    <t>61</t>
  </si>
  <si>
    <t>763151926R</t>
  </si>
  <si>
    <t>Zhotovení otvoru vel. do 4 m2 ve stávajícím podhledu  pro výměnu oken a zpětné doplnění a vyspravení</t>
  </si>
  <si>
    <t>1032641813</t>
  </si>
  <si>
    <t>"okno202"1</t>
  </si>
  <si>
    <t>62</t>
  </si>
  <si>
    <t>763235101R</t>
  </si>
  <si>
    <t xml:space="preserve">Demontáž a zpětná montáž kazetového  podhledu minerálního pro výměnu oken </t>
  </si>
  <si>
    <t>1567713090</t>
  </si>
  <si>
    <t>"okno 301 a 302"19*0,6</t>
  </si>
  <si>
    <t>"okno 211"1,5</t>
  </si>
  <si>
    <t>63</t>
  </si>
  <si>
    <t>763252966R</t>
  </si>
  <si>
    <t>Zpětné doplnění a vyspravení otvoru v akustickém podhledu, pro montáž oken vel.do 2 m2</t>
  </si>
  <si>
    <t>848859924</t>
  </si>
  <si>
    <t>"okno 205 a 206"2</t>
  </si>
  <si>
    <t>"okno 208"5</t>
  </si>
  <si>
    <t>64</t>
  </si>
  <si>
    <t>998763403</t>
  </si>
  <si>
    <t>Přesun hmot procentní pro sádrokartonové konstrukce v objektech v do 24 m</t>
  </si>
  <si>
    <t>%</t>
  </si>
  <si>
    <t>-367246564</t>
  </si>
  <si>
    <t>65</t>
  </si>
  <si>
    <t>998763491</t>
  </si>
  <si>
    <t>Příplatek k přesunu hmot procentní pro sádrokartonové konstrukce za zvětšený přesun do 100 m</t>
  </si>
  <si>
    <t>-1780974156</t>
  </si>
  <si>
    <t>764</t>
  </si>
  <si>
    <t>Konstrukce klempířské</t>
  </si>
  <si>
    <t>66</t>
  </si>
  <si>
    <t>764001915R</t>
  </si>
  <si>
    <t>Oprava a úprava napojení ponechaných klempířských konstrukcí parapetů na repasovaná okna</t>
  </si>
  <si>
    <t>-196680240</t>
  </si>
  <si>
    <t>"108a a b"2,6*5</t>
  </si>
  <si>
    <t>"201a"2</t>
  </si>
  <si>
    <t>"201b"2</t>
  </si>
  <si>
    <t>"201c"3*2</t>
  </si>
  <si>
    <t>"301"3*4</t>
  </si>
  <si>
    <t>"202"4,13</t>
  </si>
  <si>
    <t>"302"4,13</t>
  </si>
  <si>
    <t>"okno 401"3*4</t>
  </si>
  <si>
    <t>"okno 402"4,13</t>
  </si>
  <si>
    <t>"okno 501"3*4</t>
  </si>
  <si>
    <t>"okno 502"4,13</t>
  </si>
  <si>
    <t>"okno 601"3*4</t>
  </si>
  <si>
    <t>"okno 602"4,13</t>
  </si>
  <si>
    <t>"okno 701a,b"2*2</t>
  </si>
  <si>
    <t>"okno 701c"3*2</t>
  </si>
  <si>
    <t>"okno 702"4,13</t>
  </si>
  <si>
    <t>67</t>
  </si>
  <si>
    <t>764002851</t>
  </si>
  <si>
    <t>Demontáž oplechování parapetů do suti</t>
  </si>
  <si>
    <t>1518093879</t>
  </si>
  <si>
    <t>"okno 209"1,22*2</t>
  </si>
  <si>
    <t>"okno 210"1,44</t>
  </si>
  <si>
    <t>"okno 204"2,12</t>
  </si>
  <si>
    <t>"okno 304"2,12</t>
  </si>
  <si>
    <t>"okno 205"1,52</t>
  </si>
  <si>
    <t>"okno 206"1,47</t>
  </si>
  <si>
    <t>"okno 305"1,52*2</t>
  </si>
  <si>
    <t>"okno 306"1,47</t>
  </si>
  <si>
    <t>"okno 207"2,75*3</t>
  </si>
  <si>
    <t>"okno 208"2,8*5</t>
  </si>
  <si>
    <t>"okno 307"2,8*4</t>
  </si>
  <si>
    <t>"okno 308"2,75*5</t>
  </si>
  <si>
    <t>"okno 309"1,21*2</t>
  </si>
  <si>
    <t>"okno 310"1,46</t>
  </si>
  <si>
    <t>"okno 211"0,9*2</t>
  </si>
  <si>
    <t>"okno 212a,b"0,6*3</t>
  </si>
  <si>
    <t>"okno 311"0,9*2</t>
  </si>
  <si>
    <t>"okno 312"0,6*3</t>
  </si>
  <si>
    <t>"okno 313"1,41</t>
  </si>
  <si>
    <t>"okno 404"2,12</t>
  </si>
  <si>
    <t>"okno 504"2,12</t>
  </si>
  <si>
    <t>"okno 403"1,93</t>
  </si>
  <si>
    <t>"okno 503"1,9</t>
  </si>
  <si>
    <t>"okno 405 a 505"1,5*2*2</t>
  </si>
  <si>
    <t>"okno 406 a 506"1,46*2</t>
  </si>
  <si>
    <t>"okno 407"2,76*4</t>
  </si>
  <si>
    <t>"okno 408"2,76*5</t>
  </si>
  <si>
    <t>"okno 507"2,76*4</t>
  </si>
  <si>
    <t>"okno 508"2,76*5</t>
  </si>
  <si>
    <t>"okno 409 a 509"1,22*2*2</t>
  </si>
  <si>
    <t>"okno 410 a 510"1,5*2</t>
  </si>
  <si>
    <t>"okno 411"0,94*2</t>
  </si>
  <si>
    <t>"okno 511"0,94*2</t>
  </si>
  <si>
    <t>"okno 412 a 512"0,6*5</t>
  </si>
  <si>
    <t>"okno 413 a 513"1,4*2</t>
  </si>
  <si>
    <t>"okno 603"1,91</t>
  </si>
  <si>
    <t>"okno 604"2,1</t>
  </si>
  <si>
    <t>"okno 605"1,5*2</t>
  </si>
  <si>
    <t>"okno 606"1,46</t>
  </si>
  <si>
    <t>"okno 607"2,82*4</t>
  </si>
  <si>
    <t>"okno 608"2,8*4+1,9</t>
  </si>
  <si>
    <t>"okno 609"2,04</t>
  </si>
  <si>
    <t>"okn 612"0,6*3</t>
  </si>
  <si>
    <t>"okno 613"1,4</t>
  </si>
  <si>
    <t>"okno 614 a 714"0,7*4</t>
  </si>
  <si>
    <t>"okno 703"1,93</t>
  </si>
  <si>
    <t>"okno 704"1,15</t>
  </si>
  <si>
    <t>"okno 705"2,3*2</t>
  </si>
  <si>
    <t>"okno 707"0,72</t>
  </si>
  <si>
    <t>"okno 708"2,15</t>
  </si>
  <si>
    <t>68</t>
  </si>
  <si>
    <t>764004803</t>
  </si>
  <si>
    <t>Demontáž podokapního žlabu k dalšímu použití</t>
  </si>
  <si>
    <t>151974767</t>
  </si>
  <si>
    <t>"pro opravu fasády"</t>
  </si>
  <si>
    <t>"jižní část"48</t>
  </si>
  <si>
    <t>"dvorní část"56</t>
  </si>
  <si>
    <t>"nadstřešní část"7</t>
  </si>
  <si>
    <t>69</t>
  </si>
  <si>
    <t>764004862</t>
  </si>
  <si>
    <t>Demontáž svodu k dalšímu použití-horolezecky</t>
  </si>
  <si>
    <t>421303801</t>
  </si>
  <si>
    <t>"pro opravu omítek"</t>
  </si>
  <si>
    <t>"vnitřní část"17,8</t>
  </si>
  <si>
    <t>70</t>
  </si>
  <si>
    <t>764004863</t>
  </si>
  <si>
    <t>Demontáž svodu k dalšímu použití</t>
  </si>
  <si>
    <t>-360441148</t>
  </si>
  <si>
    <t>"na terase"3,5*4</t>
  </si>
  <si>
    <t>"nadstřešní část"3+1,5</t>
  </si>
  <si>
    <t>"jižní fasáda"18,5*2+22</t>
  </si>
  <si>
    <t>71</t>
  </si>
  <si>
    <t>764236404</t>
  </si>
  <si>
    <t>Oplechování parapetů rovných mechanicky kotvené z Cu plechu rš  330 mm</t>
  </si>
  <si>
    <t>113432375</t>
  </si>
  <si>
    <t>"okno 612"0,6*3</t>
  </si>
  <si>
    <t>72</t>
  </si>
  <si>
    <t>764236465</t>
  </si>
  <si>
    <t>Příplatek za zvýšenou pracnost oplechování rohů rovných parapetů z Cu plechu rš do 400 mm</t>
  </si>
  <si>
    <t>2049497130</t>
  </si>
  <si>
    <t>"okno 209"2*2</t>
  </si>
  <si>
    <t>"okno 210"2</t>
  </si>
  <si>
    <t>"okno 204"2</t>
  </si>
  <si>
    <t>"okno 304"2</t>
  </si>
  <si>
    <t>"okno 205"2</t>
  </si>
  <si>
    <t>"okno 206"2</t>
  </si>
  <si>
    <t>"okno 305"2*2</t>
  </si>
  <si>
    <t>"okno 306"2</t>
  </si>
  <si>
    <t>"okno 207"2*3</t>
  </si>
  <si>
    <t>"okno 208"2*5</t>
  </si>
  <si>
    <t>"okno 307"2*4</t>
  </si>
  <si>
    <t>"okno 308"2*5</t>
  </si>
  <si>
    <t>"okno 309"2*2</t>
  </si>
  <si>
    <t>"okno 310"2</t>
  </si>
  <si>
    <t>"okno 211"2*2</t>
  </si>
  <si>
    <t>"okno 212a,b"2*3</t>
  </si>
  <si>
    <t>"okno 311"2*2</t>
  </si>
  <si>
    <t>"okno 312"2*3</t>
  </si>
  <si>
    <t>"okno 313"2</t>
  </si>
  <si>
    <t>"okno 404"2</t>
  </si>
  <si>
    <t>"okno 504"2</t>
  </si>
  <si>
    <t>"okno 403"2</t>
  </si>
  <si>
    <t>"okno 503"2</t>
  </si>
  <si>
    <t>"okno 405 a 505"2*2*2</t>
  </si>
  <si>
    <t>"okno 406 a 506"2*2</t>
  </si>
  <si>
    <t>"okno 407"2*4</t>
  </si>
  <si>
    <t>"okno 408"2*5</t>
  </si>
  <si>
    <t>"okno 507"2*4</t>
  </si>
  <si>
    <t>"okno 508"2*5</t>
  </si>
  <si>
    <t>"okno 409 a 509"2*2*2</t>
  </si>
  <si>
    <t>"okno 411"2*2</t>
  </si>
  <si>
    <t>"okno 511"2*2</t>
  </si>
  <si>
    <t>"okno 410 a 510"2*2</t>
  </si>
  <si>
    <t>"okno 412 a 512"2*5</t>
  </si>
  <si>
    <t>"okno 413 a 513"2*2</t>
  </si>
  <si>
    <t>"okno 604"2</t>
  </si>
  <si>
    <t>"okno 603"2</t>
  </si>
  <si>
    <t>"okno 605"2*2</t>
  </si>
  <si>
    <t>"okno 606"2</t>
  </si>
  <si>
    <t>"okno 608"2*5</t>
  </si>
  <si>
    <t>"okno 607"2*4</t>
  </si>
  <si>
    <t>"okn 612"2*3</t>
  </si>
  <si>
    <t>"okno 609"2</t>
  </si>
  <si>
    <t>"okno 613"2</t>
  </si>
  <si>
    <t>"okno 614 a 714"2*4</t>
  </si>
  <si>
    <t>"okno 703"2</t>
  </si>
  <si>
    <t>"okno 704"2</t>
  </si>
  <si>
    <t>"okno 705"2*2</t>
  </si>
  <si>
    <t>"okno 707"2</t>
  </si>
  <si>
    <t>"okno 708"2</t>
  </si>
  <si>
    <t>73</t>
  </si>
  <si>
    <t>764501113</t>
  </si>
  <si>
    <t>Zpětná montáž žlabu podokapního hranatého po opravě omítek</t>
  </si>
  <si>
    <t>-983718368</t>
  </si>
  <si>
    <t>74</t>
  </si>
  <si>
    <t>764501118</t>
  </si>
  <si>
    <t>Zpětná montáž kotlíku hranatého pro podokapní žlab</t>
  </si>
  <si>
    <t>-1376934118</t>
  </si>
  <si>
    <t>"dvorní část"4</t>
  </si>
  <si>
    <t>"nadstřešní část"2</t>
  </si>
  <si>
    <t>"jižní část"5</t>
  </si>
  <si>
    <t>75</t>
  </si>
  <si>
    <t>764508111R</t>
  </si>
  <si>
    <t>Zpětná montáž hranatého svodu vč.kolen,objímek po opravě fasády</t>
  </si>
  <si>
    <t>-1543165884</t>
  </si>
  <si>
    <t>76</t>
  </si>
  <si>
    <t>764508121R</t>
  </si>
  <si>
    <t>Zpětná montáž hranatého svodu vč.kolen,objímek po opravě fasády- horolezecky</t>
  </si>
  <si>
    <t>-696732948</t>
  </si>
  <si>
    <t>77</t>
  </si>
  <si>
    <t>998764203</t>
  </si>
  <si>
    <t>Přesun hmot procentní pro konstrukce klempířské v objektech v do 24 m</t>
  </si>
  <si>
    <t>-785564036</t>
  </si>
  <si>
    <t>78</t>
  </si>
  <si>
    <t>998764292</t>
  </si>
  <si>
    <t>Příplatek k přesunu hmot procentní 764 za zvětšený přesun do 100 m</t>
  </si>
  <si>
    <t>-1116259431</t>
  </si>
  <si>
    <t>766</t>
  </si>
  <si>
    <t>Konstrukce truhlářské</t>
  </si>
  <si>
    <t>79</t>
  </si>
  <si>
    <t>766-108aR</t>
  </si>
  <si>
    <t>Celková repase stávajícícho dřevěného okna 2600x2600 mm kompletní provedení dle PD ozn.108a</t>
  </si>
  <si>
    <t>1965177618</t>
  </si>
  <si>
    <t>80</t>
  </si>
  <si>
    <t>766-108bR</t>
  </si>
  <si>
    <t>Celková repase stávajícího dřevěného okna  2600x2600 mm kompletní provedení dle PD ozn.108b</t>
  </si>
  <si>
    <t>-956788883</t>
  </si>
  <si>
    <t>81</t>
  </si>
  <si>
    <t>766-201aR</t>
  </si>
  <si>
    <t>Montáž a dodávka repliky dřevěných oken- sestava 2 otvíravá křídla a poloprosklené dveře rozměr 2935 x 2735 / 1870(865) mm s imitací větrací štěrbiny zaskleno izol.bezpeč.dvojsklem kompletní provedení dle PD ozn.201a</t>
  </si>
  <si>
    <t>1640085614</t>
  </si>
  <si>
    <t>82</t>
  </si>
  <si>
    <t>766-201bR</t>
  </si>
  <si>
    <t>Montáž a dodávka repliky dřevěných oken- sestava 2 otvíravá křídla a poloprosklené dveře rozměr 2935 x 2735 / 1870(865) mm  s imitací větrací štěrbiny zaskleno izol.bezpeč.dvojsklem kompletní provedení dle PD ozn.201b</t>
  </si>
  <si>
    <t>455229450</t>
  </si>
  <si>
    <t>83</t>
  </si>
  <si>
    <t>766-201cR</t>
  </si>
  <si>
    <t>Montáž a dodávka repliky dřevěných oken- 3křídlé otvíravé rozměr 2920 x 1870 mm  s imitací větrací štěrbiny zaskleno izol.bezpeč.dvojsklem kompletní provedení dle PD ozn.201c</t>
  </si>
  <si>
    <t>-1472030070</t>
  </si>
  <si>
    <t>84</t>
  </si>
  <si>
    <t>766-202R</t>
  </si>
  <si>
    <t>Montáž a dodávka repliky dřevěných oken- 4křídlé otvíravé rozměr 4130 x 1880 mm  s imitací větrací štěrbiny zaskleno izol.bezpeč.dvojsklem  kompletní provedení dle PD ozn.202</t>
  </si>
  <si>
    <t>1529074456</t>
  </si>
  <si>
    <t>85</t>
  </si>
  <si>
    <t>766-204R</t>
  </si>
  <si>
    <t>Montáž a dodávka repliky dřevěných oken- 3křídlé otvíravé rozměr 2115 x 1945 mm  s imitací větrací štěrbiny zaskleno izol.bezpeč.dvojsklem,příprava na osazeních skrytých magnet.kontaktů kompletní provedení dle PD ozn.204</t>
  </si>
  <si>
    <t>840735042</t>
  </si>
  <si>
    <t>86</t>
  </si>
  <si>
    <t>766-205R</t>
  </si>
  <si>
    <t>Montáž a dodávka repliky dřevěných oken- 2křídlé 1xotvíravé+1xsklápěcí s pákovým ovládáním rozměr 1515 x 1920 mm zaskleno izol.bezpeč.dvojsklem,příprava na osazeních skrytých magnet.kontaktů  kompletní provedení dle PD ozn.205</t>
  </si>
  <si>
    <t>338934492</t>
  </si>
  <si>
    <t>87</t>
  </si>
  <si>
    <t>766-206R</t>
  </si>
  <si>
    <t>Montáž a dodávka repliky dřevěných oken- 2křídlé otvíravé rozměr 1470 x 1920 mm zaskleno izol.bezpeč.dvojsklem,příprava na osazeních skrytých magnet.kontaktů  kompletní provedení dle PD ozn.206</t>
  </si>
  <si>
    <t>-468149914</t>
  </si>
  <si>
    <t>88</t>
  </si>
  <si>
    <t>766-207R</t>
  </si>
  <si>
    <t>Celková repase stávajících dřevěných oken- 3křídlé otvíravé rozměr 2750 x 1990 mm  kompletní provedení dle PD ozn.207</t>
  </si>
  <si>
    <t>1353220245</t>
  </si>
  <si>
    <t>89</t>
  </si>
  <si>
    <t>766-208R</t>
  </si>
  <si>
    <t>Montáž a dodávka repliky dřevěných oken- 3křídlé otvíravé rozměr 2785 x 1990 mm s imitací větrací štěrbiny zaskleno izol.bezpeč.dvojsklem,příprava na osazeních skrytých magnet.kontaktů  kompletní provedení dle PD ozn.208</t>
  </si>
  <si>
    <t>-155126242</t>
  </si>
  <si>
    <t>90</t>
  </si>
  <si>
    <t>766-209R</t>
  </si>
  <si>
    <t>Montáž a dodávka repliky dřevěných oken- dvojkřídlé otvíravé rozměr 1215 x 1960 mm zaskleno izol.bezpeč.dvojsklem,příprava na osazeních skrytých magnet.kontaktů  kompletní provedení dle PD ozn.209</t>
  </si>
  <si>
    <t>166752549</t>
  </si>
  <si>
    <t>91</t>
  </si>
  <si>
    <t>766-210R</t>
  </si>
  <si>
    <t>Montáž a dodávka repliky dřevěných balk.dveří- dvojkřídlé otvíravé rozměr 1440 x 2415 mm zaskleno izol.bezpeč.dvojsklem,,příprava na osazeních skrytých magnet.kontaktů  kompletní provedení dle PD ozn.210</t>
  </si>
  <si>
    <t>301327561</t>
  </si>
  <si>
    <t>92</t>
  </si>
  <si>
    <t>766-211R</t>
  </si>
  <si>
    <t>Montáž a dodávka repliky dřevěných oken- sestava spodní otvíravé,horní sklápěcí s pákovým ovládáním rozměr 880 x 1500 mm zaskleno izol.dvojsklem s matnou průsvitnou fólií  kompletní provedení dle PD ozn.211</t>
  </si>
  <si>
    <t>-1951160697</t>
  </si>
  <si>
    <t>93</t>
  </si>
  <si>
    <t>766-212aR</t>
  </si>
  <si>
    <t>Montáž a dodávka repliky dřevěných oken- sestava spodní otvíravé,horní sklápěcí s pákovým ovládáním rozměr 595 x 1470 mm zaskleno izol.dvojsklem  s matnou průsvitnou fólií  kompletní provedení dle PD ozn.212a</t>
  </si>
  <si>
    <t>1540167786</t>
  </si>
  <si>
    <t>94</t>
  </si>
  <si>
    <t>766-212bR</t>
  </si>
  <si>
    <t>Montáž a dodávka repliky dřevěných oken- sestava spodní otvíravé,horní sklápěcí s pákovým ovládáním rozměr 595 x 1470 mm zaskleno izol.dvojsklem  s matnou průsvitnou fólií  kompletní provedení dle PD ozn.212b</t>
  </si>
  <si>
    <t>-5307794</t>
  </si>
  <si>
    <t>95</t>
  </si>
  <si>
    <t>766-301R</t>
  </si>
  <si>
    <t>Montáž a dodávka repliky dřevěných oken- 3křídlé otvíravé  s imitací větrací štěrbiny a ventilační klapkou rozměr 2920 x 1915 mm zaskleno izol.dvojsklem  kompletní provedení dle PD ozn.301</t>
  </si>
  <si>
    <t>-2013707768</t>
  </si>
  <si>
    <t>96</t>
  </si>
  <si>
    <t>766-302R</t>
  </si>
  <si>
    <t>Montáž a dodávka repliky dřevěných oken- 4křídlé otvíravé s imitací větrací štěrbiny a ventilačními klapkami rozměr 4130 x 1915 mm zaskleno izol.dvojsklem  kompletní provedení dle PD ozn.302</t>
  </si>
  <si>
    <t>278957784</t>
  </si>
  <si>
    <t>97</t>
  </si>
  <si>
    <t>766-304R</t>
  </si>
  <si>
    <t>Montáž a dodávka repliky dřevěných oken- 3křídlé otvíravé rozměr 2115 x 1970 mm s imitací větrací štěrbiny zaskleno izol.dvojsklem  kompletní provedení dle PD ozn.304</t>
  </si>
  <si>
    <t>409473988</t>
  </si>
  <si>
    <t>98</t>
  </si>
  <si>
    <t>766-305R</t>
  </si>
  <si>
    <t>Montáž a dodávka repliky dřevěných oken- 2křídlé 1xotvíravé+1xsklápěcí s pákovým ovládáním rozměr 1515 x 1920 mm zaskleno izol.dvojsklem  kompletní provedení dle PD ozn.305</t>
  </si>
  <si>
    <t>616544339</t>
  </si>
  <si>
    <t>99</t>
  </si>
  <si>
    <t>766-306R</t>
  </si>
  <si>
    <t>Montáž a dodávka repliky dřevěných oken- 2křídlé otvíravé rozměr 1470 x 1920 mm zaskleno izol.dvojsklem  kompletní provedení dle PD ozn.306</t>
  </si>
  <si>
    <t>901116544</t>
  </si>
  <si>
    <t>766-307R</t>
  </si>
  <si>
    <t>Celková repase stávajících dřevěných oken- 3křídlé otvíravé s vnetilační klapkou rozměr 2785 x 1990 mm kompletní provedení dle PD ozn.307</t>
  </si>
  <si>
    <t>-287913339</t>
  </si>
  <si>
    <t>101</t>
  </si>
  <si>
    <t>766-308R</t>
  </si>
  <si>
    <t>Montáž a dodávka repliky dřevěných oken- 3křídlé otvíravé rozměr 2750 x 1940 mm s imitací větrací štěrbiny zaskleno izol.dvojsklem  kompletní provedení dle PD ozn.308</t>
  </si>
  <si>
    <t>696764218</t>
  </si>
  <si>
    <t>102</t>
  </si>
  <si>
    <t>766-309R</t>
  </si>
  <si>
    <t>Montáž a dodávka repliky dřevěných oken- 2křídlé otvíravé rozměr 1205 x 1960 mm zaskleno izol.dvojsklem  kompletní provedení dle PD ozn.309</t>
  </si>
  <si>
    <t>-1857609296</t>
  </si>
  <si>
    <t>103</t>
  </si>
  <si>
    <t>766-310R</t>
  </si>
  <si>
    <t>Montáž a dodávka repliky dřevěných oken- 2křídlé 1xotvíravé+1xsklápěcí s pákovým ovládáním rozměr 1455 x 1960 mm zaskleno izol.dvojsklem  kompletní provedení dle PD ozn.310</t>
  </si>
  <si>
    <t>-1787961710</t>
  </si>
  <si>
    <t>104</t>
  </si>
  <si>
    <t>766-311R</t>
  </si>
  <si>
    <t>Montáž a dodávka repliky dřevěných oken- sestava spodní otvíravé,horní sklápěcí s pákovým ovládáním rozměr 880 x 1500 mm zaskleno izol.dvojsklem s matnou průsvitnou fólií  kompletní provedení dle PD ozn.311</t>
  </si>
  <si>
    <t>-1501705686</t>
  </si>
  <si>
    <t>105</t>
  </si>
  <si>
    <t>766-312R</t>
  </si>
  <si>
    <t>Montáž a dodávka repliky dřevěných oken- sestava spodní otvíravé,horní sklápěcí s pákovým ovládáním rozměr 595 x 1470 mm zaskleno izol.dvojsklem  s matnou průsvitnou fólií  kompletní provedení dle PD ozn.312</t>
  </si>
  <si>
    <t>516161511</t>
  </si>
  <si>
    <t>106</t>
  </si>
  <si>
    <t>766-313R</t>
  </si>
  <si>
    <t>Montáž a dodávka repliky dřevěných oken- sestava spodní 2křídlé otvíravé,horní sklápěcí s pákovým ovládáním rozměr 1405 x 1900 mm zaskleno izol.dvojsklem  s matnou průsvitnou fólií  kompletní provedení dle PD ozn.313</t>
  </si>
  <si>
    <t>-1049198494</t>
  </si>
  <si>
    <t>107</t>
  </si>
  <si>
    <t>766-401R</t>
  </si>
  <si>
    <t>Montáž a dodávka repliky dřevěných oken- 3křídlé otvíravé  s imitací větrací štěrbiny a ventilační klapkou rozměr 2970 x 1700 mm zaskleno izol.dvojsklem kompletní provedení dle PD ozn.401</t>
  </si>
  <si>
    <t>1412510106</t>
  </si>
  <si>
    <t>108</t>
  </si>
  <si>
    <t>766-402R</t>
  </si>
  <si>
    <t>Montáž a dodávka repliky dřevěných oken- 4křídlé otvíravé  s imitací větrací štěrbiny a ventilačními klapkami rozměr 4130 x 1700 mm zaskleno izol.dvojsklem kompletní provedení dle PD ozn.402</t>
  </si>
  <si>
    <t>-1750356676</t>
  </si>
  <si>
    <t>109</t>
  </si>
  <si>
    <t>766-403R</t>
  </si>
  <si>
    <t>Celková repase stávajících dřevěných oken- 3xotvíravé+ 1 sklopné s pákovým ovládáním rozměr 1925 x 1620 mm  kompletní provedení dle PD ozn.403</t>
  </si>
  <si>
    <t>1146555191</t>
  </si>
  <si>
    <t>110</t>
  </si>
  <si>
    <t>766-404R</t>
  </si>
  <si>
    <t>Montáž a dodávka repliky dřevěných oken- 3křídlé otvíravé rozměr 2115 x 1690 mm  s imitací větrací štěrbiny zaskleno izol.dvojsklem  kompletní provedení dle PD ozn.404</t>
  </si>
  <si>
    <t>-1738245788</t>
  </si>
  <si>
    <t>111</t>
  </si>
  <si>
    <t>766-405R</t>
  </si>
  <si>
    <t>Montáž a dodávka repliky dřevěných oken- 2křídlé 1xotvíravé+1xsklápěcí s pákovým ovládáním rozměr 1490 x 1590 mm zaskleno izol.dvojsklem  kompletní provedení dle PD ozn.405</t>
  </si>
  <si>
    <t>62443240</t>
  </si>
  <si>
    <t>112</t>
  </si>
  <si>
    <t>766-406R</t>
  </si>
  <si>
    <t>Montáž a dodávka repliky dřevěných oken- 2křídlé otvíravé rozměr 1455 x 1590 mm zaskleno izol.dvojsklem  kompletní provedení dle PD ozn.406</t>
  </si>
  <si>
    <t>-1069355422</t>
  </si>
  <si>
    <t>113</t>
  </si>
  <si>
    <t>766-407R</t>
  </si>
  <si>
    <t>Celková repase stávajících dřevěných oken- 3křídlé otvíravé s ventilační klapkou rozměr 2760 x 1685 mm  kompletní provedení dle PD ozn.407</t>
  </si>
  <si>
    <t>-1081432621</t>
  </si>
  <si>
    <t>114</t>
  </si>
  <si>
    <t>766-408R</t>
  </si>
  <si>
    <t>Montáž a dodávka repliky dřevěných oken- 3křídlé otvíravé rozměr 2760 x 1685 mm  s imitací větrací štěrbiny zaskleno izol.dvojsklem  kompletní provedení dle PD ozn.408</t>
  </si>
  <si>
    <t>699574387</t>
  </si>
  <si>
    <t>115</t>
  </si>
  <si>
    <t>766-409R</t>
  </si>
  <si>
    <t>Montáž a dodávka repliky dřevěných oken- 2křídlé otvíravé rozměr 1220 x 1585 mm zaskleno izol.dvojsklem  kompletní provedení dle PD ozn.409</t>
  </si>
  <si>
    <t>-870746500</t>
  </si>
  <si>
    <t>116</t>
  </si>
  <si>
    <t>766-410R</t>
  </si>
  <si>
    <t>Montáž a dodávka repliky dřevěných oken- 2křídlé 1xotvíravé+1xsklápěcí s pákovým ovládáním rozměr 1475 x 1585 mm zaskleno izol.dvojsklem  kompletní provedení dle PD ozn.410</t>
  </si>
  <si>
    <t>-1001646683</t>
  </si>
  <si>
    <t>117</t>
  </si>
  <si>
    <t>766-411aR</t>
  </si>
  <si>
    <t>Montáž a dodávka repliky dřevěných oken- sestava spodní otvíravé,horní sklápěcí s pákovým ovládáním rozměr 940 x 1235 mm zaskleno izol.dvojsklem  kompletní provedení dle PD ozn.411a</t>
  </si>
  <si>
    <t>1012818026</t>
  </si>
  <si>
    <t>118</t>
  </si>
  <si>
    <t>766-411bR</t>
  </si>
  <si>
    <t>Montáž a dodávka repliky dřevěných oken- sestava spodní otvíravé,horní sklápěcí s pákovým ovládáním rozměr 940 x 1235 mm zaskleno izol.dvojsklem  kompletní provedení dle PD ozn.411b</t>
  </si>
  <si>
    <t>1010011027</t>
  </si>
  <si>
    <t>119</t>
  </si>
  <si>
    <t>766-412aR</t>
  </si>
  <si>
    <t>Montáž a dodávka repliky dřevěných oken- sestava spodní otvíravé,horní sklápěcí s pákovým ovládáním rozměr 590 x 1200 mm zaskleno izol.dvojsklem  s matnou průsvitnou fólií  kompletní provedení dle PD ozn.412a</t>
  </si>
  <si>
    <t>-1271857175</t>
  </si>
  <si>
    <t>120</t>
  </si>
  <si>
    <t>766-412bR</t>
  </si>
  <si>
    <t>Montáž a dodávka repliky dřevěných oken- sestava spodní otvíravé,horní sklápěcí s pákovým ovládáním rozměr 590 x 1200 mm zaskleno izol.dvojsklem  s matnou průsvitnou fólií  kompletní provedení dle PD ozn.412b</t>
  </si>
  <si>
    <t>406446031</t>
  </si>
  <si>
    <t>121</t>
  </si>
  <si>
    <t>766-413R</t>
  </si>
  <si>
    <t>Montáž a dodávka repliky dřevěných oken- sestava spodní 2křídlé otvíravé,horní sklápěcí s pákovým ovládáním rozměr 1390 x 1610 mm zaskleno izol.dvojsklem s matnou průsvitnou fólií   kompletní provedení dle PD ozn.413</t>
  </si>
  <si>
    <t>-1118334280</t>
  </si>
  <si>
    <t>122</t>
  </si>
  <si>
    <t>766-501R</t>
  </si>
  <si>
    <t>Montáž a dodávka repliky dřevěných oken- 3křídlé otvíravé s imitací větrací štěrbiny a  ventilační klapkou rozměr 2970 x 1700 mm zaskleno izol.dvojsklem kompletní provedení dle PD ozn.501</t>
  </si>
  <si>
    <t>-968621912</t>
  </si>
  <si>
    <t>123</t>
  </si>
  <si>
    <t>766-502R</t>
  </si>
  <si>
    <t>Montáž a dodávka repliky dřevěných oken- 4křídlé otvíravé  s imitací větrací štěrbiny a ventilačními klapkami rozměr 4130 x 1700 mm zaskleno izol.dvojsklem kompletní provedení dle PD ozn.502</t>
  </si>
  <si>
    <t>-1621742312</t>
  </si>
  <si>
    <t>124</t>
  </si>
  <si>
    <t>766-503R</t>
  </si>
  <si>
    <t>Celková repase stávajících dřevěných oken- 3xotvíravé+ 1 sklopné s pákovým ovládáním rozměr 1900 x 1596 mm kompletní provedení dle PD ozn.503</t>
  </si>
  <si>
    <t>-867262345</t>
  </si>
  <si>
    <t>125</t>
  </si>
  <si>
    <t>766-504R</t>
  </si>
  <si>
    <t>Montáž a dodávka repliky dřevěných oken- 3křídlé otvíravé rozměr 2115 x 1690 mm  s imitací větrací štěrbiny zaskleno izol.dvojsklem  kompletní provedení dle PD ozn.504</t>
  </si>
  <si>
    <t>-707499323</t>
  </si>
  <si>
    <t>126</t>
  </si>
  <si>
    <t>766-505R</t>
  </si>
  <si>
    <t>Montáž a dodávka repliky dřevěných oken- 2křídlé 1xotvíravé+1xsklápěcí s pákovým ovládáním rozměr 1490 x 1590 mm zaskleno izol.dvojsklem  kompletní provedení dle PD ozn.505</t>
  </si>
  <si>
    <t>1294892557</t>
  </si>
  <si>
    <t>127</t>
  </si>
  <si>
    <t>766-506R</t>
  </si>
  <si>
    <t>Montáž a dodávka repliky dřevěných oken- 2křídlé otvíravé rozměr 1455 x 1590 mm zaskleno izol.dvojsklem  kompletní provedení dle PD ozn.506</t>
  </si>
  <si>
    <t>-191282710</t>
  </si>
  <si>
    <t>128</t>
  </si>
  <si>
    <t>766-507R</t>
  </si>
  <si>
    <t>Celková repase stávajících dřevěných oken- 3křídlé otvíravé s ventilační klapkou rozměr 2760 x 1685 mm  kompletní provedení dle PD ozn.507</t>
  </si>
  <si>
    <t>-63792976</t>
  </si>
  <si>
    <t>129</t>
  </si>
  <si>
    <t>766-508R</t>
  </si>
  <si>
    <t>Montáž a dodávka repliky dřevěných oken- 3křídlé otvíravé rozměr 2760 x 1685 mm  s imitací větrací štěrbiny zaskleno izol.dvojsklem  kompletní provedení dle PD ozn.508</t>
  </si>
  <si>
    <t>360409212</t>
  </si>
  <si>
    <t>130</t>
  </si>
  <si>
    <t>766-509R</t>
  </si>
  <si>
    <t>Montáž a dodávka repliky dřevěných oken- 2křídlé otvíravé rozměr 1220 x 1585 mm zaskleno izol.dvojsklem  kompletní provedení dle PD ozn.509</t>
  </si>
  <si>
    <t>-710974381</t>
  </si>
  <si>
    <t>131</t>
  </si>
  <si>
    <t>766-510R</t>
  </si>
  <si>
    <t>Montáž a dodávka repliky dřevěných oken- 2křídlé 1xotvíravé+1xsklápěcí s pákovým ovládáním rozměr 1475 x 1585 mm zaskleno izol.dvojsklem  kompletní provedení dle PD ozn.510</t>
  </si>
  <si>
    <t>-2078373339</t>
  </si>
  <si>
    <t>132</t>
  </si>
  <si>
    <t>766-511aR</t>
  </si>
  <si>
    <t>Montáž a dodávka repliky dřevěných oken- sestava spodní otvíravé,horní sklápěcí s pákovým ovládáním rozměr 940 x 1235 mm zaskleno izol.dvojsklem  kompletní provedení dle PD ozn.511a</t>
  </si>
  <si>
    <t>17792445</t>
  </si>
  <si>
    <t>133</t>
  </si>
  <si>
    <t>766-511bR</t>
  </si>
  <si>
    <t>Montáž a dodávka repliky dřevěných oken- sestava spodní otvíravé,horní sklápěcí s pákovým ovládáním rozměr 940 x 1195 mm zaskleno izol.dvojsklem  kompletní provedení dle PD ozn.511b</t>
  </si>
  <si>
    <t>-1405173779</t>
  </si>
  <si>
    <t>134</t>
  </si>
  <si>
    <t>766-512aR</t>
  </si>
  <si>
    <t>Montáž a dodávka repliky dřevěných oken- sestava spodní otvíravé,horní sklápěcí s pákovým ovládáním rozměr 590 x 1200 mm zaskleno izol.dvojsklem  s matnou průsvitnou fólií  kompletní provedení dle PD ozn.512a</t>
  </si>
  <si>
    <t>-1533333221</t>
  </si>
  <si>
    <t>135</t>
  </si>
  <si>
    <t>766-512bR</t>
  </si>
  <si>
    <t>Montáž a dodávka repliky dřevěných oken- sestava spodní otvíravé,horní sklápěcí s pákovým ovládáním rozměr 590 x 1200 mm zaskleno izol.dvojsklem  s matnou průsvitnou fólií  kompletní provedení dle PD ozn.512b</t>
  </si>
  <si>
    <t>847707853</t>
  </si>
  <si>
    <t>136</t>
  </si>
  <si>
    <t>766-513R</t>
  </si>
  <si>
    <t>Montáž a dodávka repliky dřevěných oken- sestava spodní 2křídlé otvíravé,horní sklápěcí s pákovým ovládáním rozměr 1390 x 1610 mm zaskleno izol.dvojsklem  s matnou průsvitnou fólií  kompletní provedení dle PD ozn.413</t>
  </si>
  <si>
    <t>1497662096</t>
  </si>
  <si>
    <t>137</t>
  </si>
  <si>
    <t>766-601R</t>
  </si>
  <si>
    <t>Montáž a dodávka repliky dřevěných oken- 3křídlé otvíravé s imitací větrací štěrbiny a  ventilační klapkou rozměr 2970 x 1735 mm zaskleno izol.dvojsklem kompletní provedení dle PD ozn.601</t>
  </si>
  <si>
    <t>-725725998</t>
  </si>
  <si>
    <t>138</t>
  </si>
  <si>
    <t>766-602R</t>
  </si>
  <si>
    <t>Montáž a dodávka repliky dřevěných oken- 4křídlé otvíravé  s imitací větrací štěrbiny a ventilačními klapkami rozměr 4130 x 1735 mm zaskleno izol.dvojsklem kompletní provedení dle PD ozn.602</t>
  </si>
  <si>
    <t>444012112</t>
  </si>
  <si>
    <t>139</t>
  </si>
  <si>
    <t>766-603R</t>
  </si>
  <si>
    <t>Celková repase stávajících dřevěných oken- 3xotvíravé+ 1 sklopné s pákovým ovládáním rozměr 1910 x 1605 mm  kompletní provedení dle PD ozn.603</t>
  </si>
  <si>
    <t>-1798054512</t>
  </si>
  <si>
    <t>140</t>
  </si>
  <si>
    <t>766-604R</t>
  </si>
  <si>
    <t>Montáž a dodávka repliky dřevěných oken- 3křídlé otvíravé rozměr 2105 x 1755 mm  s imitací větrací štěrbiny zaskleno izol.dvojsklem  kompletní provedení dle PD ozn.604</t>
  </si>
  <si>
    <t>-476245992</t>
  </si>
  <si>
    <t>141</t>
  </si>
  <si>
    <t>766-605R</t>
  </si>
  <si>
    <t>Montáž a dodávka repliky dřevěných oken- 2křídlé 1xotvíravé+1xsklápěcí s pákovým ovládáním rozměr 1500 x 1730 mm zaskleno izol.dvojsklem  kompletní provedení dle PD ozn.605</t>
  </si>
  <si>
    <t>-2113290567</t>
  </si>
  <si>
    <t>142</t>
  </si>
  <si>
    <t>766-606R</t>
  </si>
  <si>
    <t>Montáž a dodávka repliky dřevěných oken- 2křídlé otvíravé rozměr 1460 x 1730 mm zaskleno izol.dvojsklem  kompletní provedení dle PD ozn.606</t>
  </si>
  <si>
    <t>-1672937731</t>
  </si>
  <si>
    <t>143</t>
  </si>
  <si>
    <t>766-607R</t>
  </si>
  <si>
    <t>Celková repase stávajících dřevěných oken- 3křídlé otvíravé s ventilační klapkou rozměr 2815 x 1720 mm  kompletní provedení dle PD ozn.607</t>
  </si>
  <si>
    <t>-446722892</t>
  </si>
  <si>
    <t>144</t>
  </si>
  <si>
    <t>766-608aR</t>
  </si>
  <si>
    <t>Montáž a dodávka repliky dřevěných oken- 3křídlé otvíravé rozměr 2800 x 1745 mm  s imitací větrací štěrbiny zaskleno izol.dvojsklem  kompletní provedení dle PD ozn.608a</t>
  </si>
  <si>
    <t>-387335430</t>
  </si>
  <si>
    <t>145</t>
  </si>
  <si>
    <t>766-608bR</t>
  </si>
  <si>
    <t>Montáž a dodávka repliky dřevěných oken- balk.sestava otvíravá rozměr 2775 x 2335 / 1745(590) mm  s imitací větrací štěrbiny zaskleno izol.dvojsklem  kompletní provedení dle PD ozn.608b</t>
  </si>
  <si>
    <t>-333702359</t>
  </si>
  <si>
    <t>146</t>
  </si>
  <si>
    <t>766-609R</t>
  </si>
  <si>
    <t>Montáž a dodávka repliky dřevěných oken- 3křídlé otvíravé rozměr 2040 x 1705 mm  s imitací větrací štěrbiny zaskleno izol.dvojsklem  kompletní provedení dle PD ozn.609</t>
  </si>
  <si>
    <t>-802083433</t>
  </si>
  <si>
    <t>147</t>
  </si>
  <si>
    <t>766-610R</t>
  </si>
  <si>
    <t>Montáž a dodávka repliky dřevěných balk.dveří- 1křídlé otvíravé rozměr 810 x 2480 mm zaskleno izol.bezpeč.dvojsklem  kompletní provedení dle PD ozn.610</t>
  </si>
  <si>
    <t>-1275381333</t>
  </si>
  <si>
    <t>148</t>
  </si>
  <si>
    <t>766-612aR</t>
  </si>
  <si>
    <t>Montáž a dodávka repliky dřevěných oken- sestava spodní otvíravé,horní sklápěcí rozměr 590 x 1210 mm zaskleno izol.dvojsklem  s matnou průsvitnou fólií  kompletní provedení dle PD ozn.612a</t>
  </si>
  <si>
    <t>2104846974</t>
  </si>
  <si>
    <t>149</t>
  </si>
  <si>
    <t>766-612bR</t>
  </si>
  <si>
    <t>Montáž a dodávka repliky dřevěných oken- sestava spodní otvíravé,horní sklápěcí rozměr 590 x 1210 mm zaskleno izol.dvojsklem  s matnou průsvitnou fólií kompletní provedení dle PD ozn.612b</t>
  </si>
  <si>
    <t>1480966964</t>
  </si>
  <si>
    <t>150</t>
  </si>
  <si>
    <t>766-613R</t>
  </si>
  <si>
    <t>Montáž a dodávka repliky dřevěných oken- sestava spodní 2křídlé otvíravé,horní sklápěcí rozměr 1390 x 1610 mm zaskleno izol.dvojsklem s matnou průsvitnou fólií  kompletní provedení dle PD ozn.613</t>
  </si>
  <si>
    <t>-1298686632</t>
  </si>
  <si>
    <t>151</t>
  </si>
  <si>
    <t>766-614R</t>
  </si>
  <si>
    <t>Montáž a dodávka repliky dřevěných oken- 1křídlé otvíravé rozměr 690 x 1685 mm zaskleno izol.dvojsklem  kompletní provedení dle PD ozn.614</t>
  </si>
  <si>
    <t>-2052873188</t>
  </si>
  <si>
    <t>152</t>
  </si>
  <si>
    <t>766-701aR</t>
  </si>
  <si>
    <t>Montáž a dodávka repliky dřevěných oken- sestava 2 otvíravá okna a dveře s horním prosklením rozměr 2975 x 2310 / 1700(610) mm  s imitací větrací štěrbiny zaskleno izol.bezpeč.dvojsklem kompletní provedení dle PD ozn.701a</t>
  </si>
  <si>
    <t>987304722</t>
  </si>
  <si>
    <t>153</t>
  </si>
  <si>
    <t>766-701bR</t>
  </si>
  <si>
    <t>Montáž a dodávka repliky dřevěných oken- sestava 2 otvíravá okna a dveře s horním prosklením rozměr 2975 x 2310 / 1700(610) mm  s imitací větrací štěrbiny zaskleno izol.bezpeč.dvojsklem kompletní provedení dle PD ozn.701b</t>
  </si>
  <si>
    <t>-867437828</t>
  </si>
  <si>
    <t>154</t>
  </si>
  <si>
    <t>766-701cR</t>
  </si>
  <si>
    <t>Montáž a dodávka repliky dřevěných oken- 3křídlé otvíravé s imitací větrací štěrbiny a ventilační klapkou rozměr 2980 x 1695 mm zaskleno izol.bezpeč.dvojsklem kompletní provedení dle PD ozn.701c</t>
  </si>
  <si>
    <t>1907292090</t>
  </si>
  <si>
    <t>155</t>
  </si>
  <si>
    <t>766-702R</t>
  </si>
  <si>
    <t>Montáž a dodávka repliky dřevěných oken- 4křídlé otvíravé s imitací větrací štěrbiny a ventilačními klapkami rozměr 4130 x 1695 mm zaskleno izol.bezpeč.dvojsklem  kompletní provedení dle PD ozn.702</t>
  </si>
  <si>
    <t>244785743</t>
  </si>
  <si>
    <t>156</t>
  </si>
  <si>
    <t>766-703R</t>
  </si>
  <si>
    <t>Celková repase stávajících dřevěných oken- 3xotvíravé+ 1 sklopné rozměr 1925 x 1620 mm  kompletní provedení dle PD ozn.703</t>
  </si>
  <si>
    <t>1831579059</t>
  </si>
  <si>
    <t>157</t>
  </si>
  <si>
    <t>766-704aR</t>
  </si>
  <si>
    <t>Montáž a dodávka repliky dřevěných oken- 2křídlé otvíravé rozměr 1150 x 1700 mm s imitací větrací štěrbiny zaskleno izol.bezpeč.dvojsklem  kompletní provedení dle PD ozn.704a</t>
  </si>
  <si>
    <t>-1978786976</t>
  </si>
  <si>
    <t>158</t>
  </si>
  <si>
    <t>766-704bR</t>
  </si>
  <si>
    <t>Montáž a dodávka repliky dřevěných balk.dveří- 1křídlé otvíravé rozměr 750 x 2210 mm zaskleno izol.bezpeč.dvojsklem  kompletní provedení dle PD ozn.704b</t>
  </si>
  <si>
    <t>-1086098004</t>
  </si>
  <si>
    <t>159</t>
  </si>
  <si>
    <t>766-705R</t>
  </si>
  <si>
    <t>Montáž a dodávka repliky dřevěných oken- 3křídlé otvíravé rozměr 2305 x 1705 mm zaskleno izol.bezpeč.dvojsklem  kompletní provedení dle PD ozn.705</t>
  </si>
  <si>
    <t>-928162057</t>
  </si>
  <si>
    <t>160</t>
  </si>
  <si>
    <t>766-706R</t>
  </si>
  <si>
    <t>Montáž a dodávka repliky dřevěných balk.dveří- 1křídlé otvíravé rozměr 755 x 2165 mm zaskleno izol.bezpeč.dvojsklem  kompletní provedení dle PD ozn.706</t>
  </si>
  <si>
    <t>489641236</t>
  </si>
  <si>
    <t>161</t>
  </si>
  <si>
    <t>766-707R</t>
  </si>
  <si>
    <t>Montáž a dodávka repliky dřevěných oken- sestava spodní otvíravé,horní sklápěcí s pákovým ovládáním rozměr 715 x 1185 mm zaskleno izol.bezpeč.dvojsklem  kompletní provedení dle PD ozn.707</t>
  </si>
  <si>
    <t>1783172865</t>
  </si>
  <si>
    <t>162</t>
  </si>
  <si>
    <t>766-708R</t>
  </si>
  <si>
    <t>Montáž a dodávka repliky dřevěných oken- 3xotvíravé+ 1 sklopné rozměr 2125 x 1930 mm zaskleno izol.bezpeč.dvojsklem  kompletní provedení dle PD ozn.708</t>
  </si>
  <si>
    <t>-375514114</t>
  </si>
  <si>
    <t>163</t>
  </si>
  <si>
    <t>766-714R</t>
  </si>
  <si>
    <t>Montáž a dodávka repliky dřevěných oken- 1křídlé otvíravé rozměr 690 x 1685 mm zaskleno izol.dvojsklem  kompletní provedení dle PD ozn.714</t>
  </si>
  <si>
    <t>-1822700624</t>
  </si>
  <si>
    <t>164</t>
  </si>
  <si>
    <t>766624950R</t>
  </si>
  <si>
    <t>Repase, výměna poškozeného a doplnění repliky kování na repasovaných oknech</t>
  </si>
  <si>
    <t>-1394454710</t>
  </si>
  <si>
    <t>"předpoklad na 1 repasované okno"</t>
  </si>
  <si>
    <t>"okno 108 a"1</t>
  </si>
  <si>
    <t>"okno 108 b"1</t>
  </si>
  <si>
    <t>"okno 207"3</t>
  </si>
  <si>
    <t>"okno 307"4</t>
  </si>
  <si>
    <t>"okno 403"1</t>
  </si>
  <si>
    <t>"okno 407"4</t>
  </si>
  <si>
    <t>"okno 503"1</t>
  </si>
  <si>
    <t>"okno 507"4</t>
  </si>
  <si>
    <t>"okno 603"1</t>
  </si>
  <si>
    <t>"okno 607"4</t>
  </si>
  <si>
    <t>"okno 703"1</t>
  </si>
  <si>
    <t>165</t>
  </si>
  <si>
    <t>766691911</t>
  </si>
  <si>
    <t>Vyvěšení nebo zavěšení dřevěných křídel oken pl do 1,5 m2</t>
  </si>
  <si>
    <t>1457351144</t>
  </si>
  <si>
    <t>"pro repase"</t>
  </si>
  <si>
    <t>"1NP"56</t>
  </si>
  <si>
    <t>"2NP"9</t>
  </si>
  <si>
    <t>"3NP"12</t>
  </si>
  <si>
    <t>"4NP"20</t>
  </si>
  <si>
    <t>"5NP"20</t>
  </si>
  <si>
    <t>"6NP"20</t>
  </si>
  <si>
    <t>"7NP"4</t>
  </si>
  <si>
    <t>166</t>
  </si>
  <si>
    <t>766692201R</t>
  </si>
  <si>
    <t>Výměna parapetních desek dřevěných, laminovaných šířky do 30 cm délky 2,0 m vč.dodávky  DTD parapetu  tl.18 mm, barva bílá pro okno 201a,b</t>
  </si>
  <si>
    <t>-868546366</t>
  </si>
  <si>
    <t>167</t>
  </si>
  <si>
    <t>766692201cR</t>
  </si>
  <si>
    <t>Výměna parapetních desek dřevěných, laminovaných šířky do 30 cm délky 3,0 m vč.dodávky  DTD parapetu  tl.18 mm, barva bílá pro okno 201c</t>
  </si>
  <si>
    <t>1553058459</t>
  </si>
  <si>
    <t>168</t>
  </si>
  <si>
    <t>766692202R</t>
  </si>
  <si>
    <t>Výměna parapetních desek dřevěných, laminovaných šířky do 30 cm délky 4,13 m vč.dodávky  DTD parapetu  tl.18 mm, barva bílá pro okno 202</t>
  </si>
  <si>
    <t>849389304</t>
  </si>
  <si>
    <t>169</t>
  </si>
  <si>
    <t>766692205R</t>
  </si>
  <si>
    <t>Výměna parapetních desek dřevěných, laminovaných šířky do 20 cm délky 1,52 m vč.dodávky  DTD parapetu  tl.18 mm, barva bílá pro okno 205</t>
  </si>
  <si>
    <t>1617012440</t>
  </si>
  <si>
    <t>170</t>
  </si>
  <si>
    <t>766692206R</t>
  </si>
  <si>
    <t>Výměna parapetních desek dřevěných, laminovaných šířky do 20 cm délky 1,47 m vč.dodávky  DTD parapetu  tl.18 mm, barva bílá pro okno 206</t>
  </si>
  <si>
    <t>-1306532186</t>
  </si>
  <si>
    <t>171</t>
  </si>
  <si>
    <t>766692313R</t>
  </si>
  <si>
    <t>Výměna parapetních desek dřevěných, laminovaných šířky do 30 cm délky 1,4 m vč.dodávky  DTD parapetu  tl.18 mm, barva bílá pro okno 313,413</t>
  </si>
  <si>
    <t>2059261484</t>
  </si>
  <si>
    <t>172</t>
  </si>
  <si>
    <t>766692409R</t>
  </si>
  <si>
    <t>Výměna parapetních desek dřevěných, laminovaných šířky do 20 cm délky 1,22 m vč.dodávky  DTD parapetu  tl.18 mm, barva bílá pro okno 409</t>
  </si>
  <si>
    <t>-1047669456</t>
  </si>
  <si>
    <t>173</t>
  </si>
  <si>
    <t>766692410R</t>
  </si>
  <si>
    <t>Výměna parapetních desek dřevěných, laminovaných šířky do 20 cm délky 1,48 m vč.dodávky  DTD parapetu  tl.18 mm, barva bílá pro okno 410</t>
  </si>
  <si>
    <t>-26061811</t>
  </si>
  <si>
    <t>174</t>
  </si>
  <si>
    <t>766692708R</t>
  </si>
  <si>
    <t>Výměna parapetních desek dřevěných, laminovaných šířky do 30 cm délky 2,5 m vč.dodávky  DTD parapetu  tl.18 mm, barva bílá pro okno 708</t>
  </si>
  <si>
    <t>908019385</t>
  </si>
  <si>
    <t>175</t>
  </si>
  <si>
    <t>766692210R</t>
  </si>
  <si>
    <t>Oprava stávajícího vnitřního parapetu z DTD desky (obklad stupně) pro okno 210</t>
  </si>
  <si>
    <t>-916605439</t>
  </si>
  <si>
    <t>176</t>
  </si>
  <si>
    <t>766699613R</t>
  </si>
  <si>
    <t>Výměna horní části krytů topného tělesa z DTD desek s vestavěnými kovovými mřížkami š.do 50 cm pro okno 301 a 302</t>
  </si>
  <si>
    <t>-1098904844</t>
  </si>
  <si>
    <t>177</t>
  </si>
  <si>
    <t>766699614R</t>
  </si>
  <si>
    <t>Oprava horní části krytů topného tělesa z DTD desek s vestavěnými kovovými mřížkami š.do 35 cm po výměně okna 204</t>
  </si>
  <si>
    <t>1147170318</t>
  </si>
  <si>
    <t>178</t>
  </si>
  <si>
    <t>766699615R</t>
  </si>
  <si>
    <t>Oprava horní části krytů topného tělesa z DTD desek s vestavěnými kovovými mřížkami š.do 50 cm po výměně oken 305 a 306</t>
  </si>
  <si>
    <t>-227003612</t>
  </si>
  <si>
    <t>179</t>
  </si>
  <si>
    <t>766699616R</t>
  </si>
  <si>
    <t>Oprava horní části krytů topného tělesa z DTD desek s vestavěnými kovovými mřížkami š.do 50 cm po výměně oken 208,308 a 408</t>
  </si>
  <si>
    <t>167491385</t>
  </si>
  <si>
    <t>180</t>
  </si>
  <si>
    <t>766699617R</t>
  </si>
  <si>
    <t>Výměna horní části krytů topného tělesa z DTD desek s vestavěnými kovovými mřížkami š.do 50 cm pro okno 401 a 402</t>
  </si>
  <si>
    <t>-2079884467</t>
  </si>
  <si>
    <t>181</t>
  </si>
  <si>
    <t>766699618R</t>
  </si>
  <si>
    <t>Oprava horní části krytů topného tělesa z DTD desek s vestavěnými kovovými mřížkami š.do 35 cm po výměně okna 404</t>
  </si>
  <si>
    <t>-1284442231</t>
  </si>
  <si>
    <t>182</t>
  </si>
  <si>
    <t>766699619R</t>
  </si>
  <si>
    <t>Oprava horní části krytů topného tělesa z DTD desek s vestavěnými kovovými mřížkami š.do 50 cm po výměně oken 405 a 406</t>
  </si>
  <si>
    <t>1899642179</t>
  </si>
  <si>
    <t>183</t>
  </si>
  <si>
    <t>998766203</t>
  </si>
  <si>
    <t>Přesun hmot procentní pro konstrukce truhlářské v objektech v do 24 m</t>
  </si>
  <si>
    <t>-573359745</t>
  </si>
  <si>
    <t>184</t>
  </si>
  <si>
    <t>998766292</t>
  </si>
  <si>
    <t>Příplatek k přesunu hmot procentní 766 za zvětšený přesun do 100 m</t>
  </si>
  <si>
    <t>-571808519</t>
  </si>
  <si>
    <t>781</t>
  </si>
  <si>
    <t>Dokončovací práce - obklady</t>
  </si>
  <si>
    <t>185</t>
  </si>
  <si>
    <t>781411901R</t>
  </si>
  <si>
    <t xml:space="preserve">Oprava fasádního keramického obkladu ostění vel.100x100 mm </t>
  </si>
  <si>
    <t>-999739987</t>
  </si>
  <si>
    <t>"v případě uvolnění bez poškození  použití stávajícího obkladu-ostění 1 řada"</t>
  </si>
  <si>
    <t>(19*8*2+17*8*3)</t>
  </si>
  <si>
    <t>186</t>
  </si>
  <si>
    <t>M</t>
  </si>
  <si>
    <t>597600R</t>
  </si>
  <si>
    <t>výroba a dodávka přesné repliky obkladu dle stávajícího keramického obkladu vel.100x100 mm</t>
  </si>
  <si>
    <t>70594745</t>
  </si>
  <si>
    <t>"v případě poškození předpoklad 30% ostění 1 řada"</t>
  </si>
  <si>
    <t>(19*8*2+17*8*3)*30/100</t>
  </si>
  <si>
    <t>213,6*1,1 'Přepočtené koeficientem množství</t>
  </si>
  <si>
    <t>187</t>
  </si>
  <si>
    <t>781413914</t>
  </si>
  <si>
    <t>Oprava obkladu z obkladaček pórovinových do 45 ks/m2 lepených</t>
  </si>
  <si>
    <t>-865731882</t>
  </si>
  <si>
    <t>"okno 211"20</t>
  </si>
  <si>
    <t>"okno 212"15*3</t>
  </si>
  <si>
    <t>"okno 311"20</t>
  </si>
  <si>
    <t>"okno 312"15*3</t>
  </si>
  <si>
    <t>"okno 411"15*2</t>
  </si>
  <si>
    <t>"okno 412"12*3</t>
  </si>
  <si>
    <t>" okno 511"5</t>
  </si>
  <si>
    <t>"okno 513"12</t>
  </si>
  <si>
    <t>"okno 612"12*3</t>
  </si>
  <si>
    <t>"okna 614"30</t>
  </si>
  <si>
    <t>"okna 714"30</t>
  </si>
  <si>
    <t>188</t>
  </si>
  <si>
    <t>597611450R</t>
  </si>
  <si>
    <t>dlaždice keramické vel.do 20x20 cm totožné se stávajícím obkladem</t>
  </si>
  <si>
    <t>-1548469591</t>
  </si>
  <si>
    <t>"předpoklad"10</t>
  </si>
  <si>
    <t>10*1,1 'Přepočtené koeficientem množství</t>
  </si>
  <si>
    <t>189</t>
  </si>
  <si>
    <t>998781203</t>
  </si>
  <si>
    <t>Přesun hmot procentní pro obklady keramické v objektech v do 24 m</t>
  </si>
  <si>
    <t>489347362</t>
  </si>
  <si>
    <t>190</t>
  </si>
  <si>
    <t>998781292</t>
  </si>
  <si>
    <t>Příplatek k přesunu hmot procentní 781 za zvětšený přesun do 100 m</t>
  </si>
  <si>
    <t>857581450</t>
  </si>
  <si>
    <t>783</t>
  </si>
  <si>
    <t>Dokončovací práce - nátěry</t>
  </si>
  <si>
    <t>191</t>
  </si>
  <si>
    <t>783-001aR</t>
  </si>
  <si>
    <t>Oprava nátěru stávajícího okna 2200x600 mm kompletní provedení dle PD ozn.001a</t>
  </si>
  <si>
    <t>840370522</t>
  </si>
  <si>
    <t>192</t>
  </si>
  <si>
    <t>783-001bR</t>
  </si>
  <si>
    <t>Oprava nátěru stávajícího okna 2200x600 mm kompletní provedení dle PD ozn.001b</t>
  </si>
  <si>
    <t>1194727172</t>
  </si>
  <si>
    <t>193</t>
  </si>
  <si>
    <t>783-002R</t>
  </si>
  <si>
    <t>Oprava nátěru stávajícího okna 500x450 mm kompletní provedení dle PD ozn.002</t>
  </si>
  <si>
    <t>1203321873</t>
  </si>
  <si>
    <t>194</t>
  </si>
  <si>
    <t>783000231R</t>
  </si>
  <si>
    <t>Vyvěšení nebo zavěšení kovových křídel oken do 1,5 m2 pro nátěry</t>
  </si>
  <si>
    <t>59332538</t>
  </si>
  <si>
    <t>195</t>
  </si>
  <si>
    <t>783228990R</t>
  </si>
  <si>
    <t>Údržba, příplatek za syntetický nátěr, pevné mříže</t>
  </si>
  <si>
    <t>431749701</t>
  </si>
  <si>
    <t>196</t>
  </si>
  <si>
    <t>783301311</t>
  </si>
  <si>
    <t>Odmaštění zámečnických konstrukcí vodou ředitelným odmašťovačem</t>
  </si>
  <si>
    <t>-149192885</t>
  </si>
  <si>
    <t>"mříže oken 1NP"90</t>
  </si>
  <si>
    <t>"mříže okna 211"0,88*1,6*2</t>
  </si>
  <si>
    <t>"mříže okno 212a"0,6*1,47</t>
  </si>
  <si>
    <t>"mříže okno 212b"0,6*1,47</t>
  </si>
  <si>
    <t>"mříže okna 311"0,88*1,6*2</t>
  </si>
  <si>
    <t>"mříže okna 312"0,6*1,47*3</t>
  </si>
  <si>
    <t>"mříže okno 313"1,4*1,9</t>
  </si>
  <si>
    <t>"mříže okno 403 a 503"1,9*1,6*2*2</t>
  </si>
  <si>
    <t>"mříže okno 412 a 512"0,6*1,2*6</t>
  </si>
  <si>
    <t>"mříže okno 413 a 513"1,4*1,6*2*2</t>
  </si>
  <si>
    <t>"mříže okna 612"0,6*1,2*3</t>
  </si>
  <si>
    <t>197</t>
  </si>
  <si>
    <t>783301401</t>
  </si>
  <si>
    <t>Ometení zámečnických konstrukcí</t>
  </si>
  <si>
    <t>-1384931388</t>
  </si>
  <si>
    <t>"mříže oken"130,302</t>
  </si>
  <si>
    <t>198</t>
  </si>
  <si>
    <t>783306801</t>
  </si>
  <si>
    <t>Odstranění nátěru ze zámečnických konstrukcí obroušením</t>
  </si>
  <si>
    <t>2117619278</t>
  </si>
  <si>
    <t>199</t>
  </si>
  <si>
    <t>783314201</t>
  </si>
  <si>
    <t>Základní antikorozní jednonásobný syntetický standardní nátěr zámečnických konstrukcí</t>
  </si>
  <si>
    <t>-671107081</t>
  </si>
  <si>
    <t>200</t>
  </si>
  <si>
    <t>783315101</t>
  </si>
  <si>
    <t>Jednonásobný syntetický standardní mezinátěr zámečnických konstrukcí</t>
  </si>
  <si>
    <t>157870552</t>
  </si>
  <si>
    <t>201</t>
  </si>
  <si>
    <t>783317101</t>
  </si>
  <si>
    <t>Krycí jednonásobný syntetický standardní nátěr zámečnických konstrukcí</t>
  </si>
  <si>
    <t>-25586785</t>
  </si>
  <si>
    <t>202</t>
  </si>
  <si>
    <t>783322101</t>
  </si>
  <si>
    <t>Tmelení včetně přebroušení zámečnických konstrukcí disperzním tmelem</t>
  </si>
  <si>
    <t>-1782444142</t>
  </si>
  <si>
    <t>203</t>
  </si>
  <si>
    <t>783823133</t>
  </si>
  <si>
    <t>Penetrační silikátový nátěr hladkých, tenkovrstvých zrnitých a štukových omítek</t>
  </si>
  <si>
    <t>1923227224</t>
  </si>
  <si>
    <t>204</t>
  </si>
  <si>
    <t>783825133R</t>
  </si>
  <si>
    <t>Penetrační silikátový nátěr hladkých, tenkovrstvých zrnitých a štukových omítek- horolezecky</t>
  </si>
  <si>
    <t>1151535280</t>
  </si>
  <si>
    <t>205</t>
  </si>
  <si>
    <t>783827423</t>
  </si>
  <si>
    <t>Krycí dvojnásobný silikátový nátěr omítek stupně členitosti 1 a 2</t>
  </si>
  <si>
    <t>-1813805446</t>
  </si>
  <si>
    <t>206</t>
  </si>
  <si>
    <t>783828423R</t>
  </si>
  <si>
    <t>Krycí dvojnásobný silikátový nátěr omítek stupně členitosti 1 a 2- horolezecky</t>
  </si>
  <si>
    <t>-1498731545</t>
  </si>
  <si>
    <t>207</t>
  </si>
  <si>
    <t>783950031R</t>
  </si>
  <si>
    <t>Očištění a nový nátěr truhlářkých výrobků - stávající nadokenní kryt žaluzií</t>
  </si>
  <si>
    <t>1807137532</t>
  </si>
  <si>
    <t>"okno 510"1,5</t>
  </si>
  <si>
    <t>"okno 509"1,22*2</t>
  </si>
  <si>
    <t>"okno 410"1,5</t>
  </si>
  <si>
    <t>"okno 409"1,22*2</t>
  </si>
  <si>
    <t>"okno 405 a 505"1,5*4</t>
  </si>
  <si>
    <t>"okno 404 a 504"2,11*2</t>
  </si>
  <si>
    <t>"okno 402 a 502"4,13*2</t>
  </si>
  <si>
    <t>"okno 401 a 501"3*4*2</t>
  </si>
  <si>
    <t>"okno 309"1,2*2</t>
  </si>
  <si>
    <t>784</t>
  </si>
  <si>
    <t>Dokončovací práce - malby a tapety</t>
  </si>
  <si>
    <t>208</t>
  </si>
  <si>
    <t>784171111</t>
  </si>
  <si>
    <t>Zakrytí vnitřních ploch stěn v místnostech výšky do 3,80 m</t>
  </si>
  <si>
    <t>-503026485</t>
  </si>
  <si>
    <t>"pro opravu maleb okna vnitřní strana"</t>
  </si>
  <si>
    <t>209</t>
  </si>
  <si>
    <t>581248440</t>
  </si>
  <si>
    <t>fólie pro malířské potřeby zakrývací, PG 4021-20, 25µ,  4 x 5 m</t>
  </si>
  <si>
    <t>9402355</t>
  </si>
  <si>
    <t>547,969*1,05 'Přepočtené koeficientem množství</t>
  </si>
  <si>
    <t>210</t>
  </si>
  <si>
    <t>784950030R</t>
  </si>
  <si>
    <t>Oprava maleb dvojnásobné bílé malby  ze směsí za sucha dobře otěruvzdorných vč.penetrace</t>
  </si>
  <si>
    <t>-1044747480</t>
  </si>
  <si>
    <t>"okno 201a"(2,74*2+3)*0,5</t>
  </si>
  <si>
    <t>"okno 201b"(2,74*2+3)*0,5</t>
  </si>
  <si>
    <t>"201c"(2,92+1,9*2)*2*0,5</t>
  </si>
  <si>
    <t>"okno 209"(1,96*2+1,22)*2*0,5</t>
  </si>
  <si>
    <t>"okno 210"(1,44+2,42*2)*0,5</t>
  </si>
  <si>
    <t>"301"(1,92*2)*4*0,5</t>
  </si>
  <si>
    <t>"202"(4,13+1,9*2)*0,5</t>
  </si>
  <si>
    <t>"302"(1,92*2)*0,5</t>
  </si>
  <si>
    <t>"204"(2,12+1,95*2)*0,5</t>
  </si>
  <si>
    <t>"304"(2,12+1,97*2)*0,5</t>
  </si>
  <si>
    <t>"okno 305"(1,92*2)*2*0,5</t>
  </si>
  <si>
    <t>"okno 306"(1,92*2)*0,5</t>
  </si>
  <si>
    <t>"okno 205"(1,52+2*1,92)*0,5</t>
  </si>
  <si>
    <t>"okno 206"(1,47+2*1,92)*0,5</t>
  </si>
  <si>
    <t>"okno 207"(2,75+2*2)*3*0,5</t>
  </si>
  <si>
    <t>"okno 208"(2,78+2*2)*5*0,5</t>
  </si>
  <si>
    <t>"okno 307"(2,78+2*2)*4*0,5</t>
  </si>
  <si>
    <t>"okno 308"(2,75+2*1,94)*5*0,5</t>
  </si>
  <si>
    <t>"okno 309"(1,21+2*1,96)*2*0,5</t>
  </si>
  <si>
    <t>"okno 310"(1,46+2*1,96)*0,5</t>
  </si>
  <si>
    <t>"okno 211"(0,88+1,5*2)*0,5+0,5*2*0,5</t>
  </si>
  <si>
    <t>"okno 212a"0,6*2*0,5</t>
  </si>
  <si>
    <t>"okno 212b"(0,6*2)*2*0,5</t>
  </si>
  <si>
    <t>"okno 311"(0,88+2*1,5)*0,3+(0,88+0,7*2)*0,5</t>
  </si>
  <si>
    <t>"okno 312"(0,6*2)*0,5*3</t>
  </si>
  <si>
    <t>"okno313"(1,405+2*1,9)*0,5</t>
  </si>
  <si>
    <t>"okno 401"(2,97+2*1,7)*4*0,5</t>
  </si>
  <si>
    <t>"okno 402"(4,13+2*1,7)*0,5</t>
  </si>
  <si>
    <t>"okno 502"(4,13+2*1,7)*0,5</t>
  </si>
  <si>
    <t>"okno 501"(2,97+2*1,7)*4*0,5</t>
  </si>
  <si>
    <t>"403"(1,93+1,62*2)*0,5</t>
  </si>
  <si>
    <t>"503"(1,9+2*1,6)*0,5</t>
  </si>
  <si>
    <t>"404"(2,12+1,7*2)*0,5</t>
  </si>
  <si>
    <t>"504"(2,12+1,7*2)*0,5</t>
  </si>
  <si>
    <t>"okno 405 a 505"(1,5+1,6*2)*2*2*0,5</t>
  </si>
  <si>
    <t>"okno 406 a 506"(1,5+1,6*2)*2*0,5</t>
  </si>
  <si>
    <t>"okno 407,408,507,508"(2,76+1,7*2)*18*0,5</t>
  </si>
  <si>
    <t>"okno 409 a 509"(1,22+1,6*2)*4*0,5</t>
  </si>
  <si>
    <t>"okno 410 a 510"(1,5+1,6*2)*2*0,5</t>
  </si>
  <si>
    <t>"okno 411,511"(0,94+0,6*2)*3*0,5+(0,94+1,2*2)*0,5</t>
  </si>
  <si>
    <t>"okno 412,512"(0,6*3)*0,5*3+(0,6+1,2*2)*3*0,5</t>
  </si>
  <si>
    <t>"okno 413,513"(1,4+1,61*2)*2*0,3</t>
  </si>
  <si>
    <t>"okno 601"(3+1,74*2)*4*0,5</t>
  </si>
  <si>
    <t>"okno 602"(4,13+1,74*2)*0,5</t>
  </si>
  <si>
    <t>"okn 603"(1,91+1,61*2)*0,5</t>
  </si>
  <si>
    <t>"okno 604"(2,1+1,76*2)*0,5</t>
  </si>
  <si>
    <t>"okno 605"(1,5+1,73*2)*2*0,5</t>
  </si>
  <si>
    <t>"okno 606"(1,46+1,73*2)*0,5</t>
  </si>
  <si>
    <t>"okno 607"(2,82+1,72*2)*4*0,5</t>
  </si>
  <si>
    <t>"okno 608"(2,8+1,75*2)*4*0,5+(2,8+2,34*2)*0,5</t>
  </si>
  <si>
    <t>"okno 609"(2,04+1,7*2)*0,5</t>
  </si>
  <si>
    <t>"dveře 610"(2,48*2+0,81)*0,5</t>
  </si>
  <si>
    <t>"okno 612"(0,6*3)*3*0,5</t>
  </si>
  <si>
    <t>"okno 613"(1,4+1,61*2)*0,5</t>
  </si>
  <si>
    <t>"okno 614,714"(0,7+1,7*2)*4*0,5</t>
  </si>
  <si>
    <t>"okno 701"(3+2,31*2)*2*0,5+(3+1,7*2)*2*0,5</t>
  </si>
  <si>
    <t>"okno 702"(4,13+1,7*2)*0,5</t>
  </si>
  <si>
    <t>"okno 703"(2+1,62*2)*0,5</t>
  </si>
  <si>
    <t>"okno 704"(1,15+1,7*2)*0,5+(2,21*2+0,75)*0,5</t>
  </si>
  <si>
    <t>"okno 705"(2,3+1,7*2)*2*0,5</t>
  </si>
  <si>
    <t>"dveře 706"(0,8+2,17*2)*0,5</t>
  </si>
  <si>
    <t>"okno 707"(0,72+1,2*2)*0,5</t>
  </si>
  <si>
    <t>"okno 708"(2,12+1,93*2)*0,5</t>
  </si>
  <si>
    <t>786</t>
  </si>
  <si>
    <t>Dokončovací práce - čalounické úpravy</t>
  </si>
  <si>
    <t>211</t>
  </si>
  <si>
    <t>786624122R</t>
  </si>
  <si>
    <t>Demontáž lamelové žaluzie z oken zdvojených kovových otevíravých, sklápěcích a vyklápěcích</t>
  </si>
  <si>
    <t>-866873760</t>
  </si>
  <si>
    <t>"okno 702"(0,73*1,4*2+1,03*1,4*2)</t>
  </si>
  <si>
    <t>"okno 701c"(0,73*1,4*2+0,99*1,4)</t>
  </si>
  <si>
    <t>"okno 701a"(0,7*1,4+0,99*1,4+0,6*1,4)</t>
  </si>
  <si>
    <t>"okno 602"(0,73*1,4*2+1,02*1,4*2)</t>
  </si>
  <si>
    <t>"okno 601"(0,73*1,4*2+0,99*1,4)*3</t>
  </si>
  <si>
    <t>"okno 502"(0,73*1,4*2+1,02*1,4*2)</t>
  </si>
  <si>
    <t>"okno 501"(0,73*1,4+0,99*1,4+0,73*1,4)*4</t>
  </si>
  <si>
    <t>"okno 608b"(0,66*1,4+0,88*1,4+0,6*1,4)</t>
  </si>
  <si>
    <t>"okno 608a"(0,66*1,4*2+0,88*1,4)*4</t>
  </si>
  <si>
    <t>"okno 510"(0,57*1,4*2)</t>
  </si>
  <si>
    <t>"okno 509"(0,46*1,4*2)*2</t>
  </si>
  <si>
    <t>"okno 508"(0,67*1,4+0,92*1,4+0,67*1,4)*5</t>
  </si>
  <si>
    <t>"okno 506"(0,57*1,4*2)</t>
  </si>
  <si>
    <t>"okno 505"(0,59*1,4*2)*2</t>
  </si>
  <si>
    <t>"okno 504"(0,61*1,4+0,72*1,4+0,61*1,4)</t>
  </si>
  <si>
    <t>"okno 408"(0,67*1,4+0,92*1,4+0,67*1,4)*5</t>
  </si>
  <si>
    <t>"okno 406"(0,57*1,4*2)</t>
  </si>
  <si>
    <t>"okno 405"(0,59*1,4*2)*2</t>
  </si>
  <si>
    <t>"okno 404"(0,61*1,4+0,72*1,4+0,61*1,4)</t>
  </si>
  <si>
    <t>"okno 309"(0,46*1,67)*2*2</t>
  </si>
  <si>
    <t>"okno 310"(0,57*1,67)*2</t>
  </si>
  <si>
    <t>"okno 308"(0,67*1,67+0,99*1,67+0,67*1,67)*5</t>
  </si>
  <si>
    <t>"okno 208"(0,67*1,67+0,99*1,67+0,67*1,67)*5</t>
  </si>
  <si>
    <t>"okno 204"(0,51+1,66+0,62*1,66+0,51*1,66)</t>
  </si>
  <si>
    <t>212</t>
  </si>
  <si>
    <t>786662200R</t>
  </si>
  <si>
    <t>Demontáž a zpětná montáž vertikálních žaluzií z textilií nebo umělých tkanin</t>
  </si>
  <si>
    <t>-1750775631</t>
  </si>
  <si>
    <t>"okno 201a,b"(2*2+1*2,8)*2</t>
  </si>
  <si>
    <t>"okno 201c"2*3*2</t>
  </si>
  <si>
    <t>"okno 202"4,1*2</t>
  </si>
  <si>
    <t>"okno 204"2,1*2</t>
  </si>
  <si>
    <t>"okno 205-206"1,5*2*2</t>
  </si>
  <si>
    <t>"okno 207"2,8*2*4</t>
  </si>
  <si>
    <t>"okno 209"1,3*2*2</t>
  </si>
  <si>
    <t>"okno 210"1,5*2,5</t>
  </si>
  <si>
    <t>"okno 301"3*2*4</t>
  </si>
  <si>
    <t>"okno 302"4,1*2</t>
  </si>
  <si>
    <t>"okno 304"2,2*2,3</t>
  </si>
  <si>
    <t>"okno 305-306"1,5*2*3</t>
  </si>
  <si>
    <t>"okno 308"2,8*2*5</t>
  </si>
  <si>
    <t>"okno 401"3*2*4</t>
  </si>
  <si>
    <t>"okno 402"4,1*2</t>
  </si>
  <si>
    <t>"okno 408"3*2*5</t>
  </si>
  <si>
    <t>"okno 501"3*2*4</t>
  </si>
  <si>
    <t>"okno 502"4,1*2</t>
  </si>
  <si>
    <t>"okno 503"2*1,6</t>
  </si>
  <si>
    <t>"okno 504"2,2*1,7</t>
  </si>
  <si>
    <t>"okno 505+506"1,5*1,8*3</t>
  </si>
  <si>
    <t>"okno 507"3*2*4</t>
  </si>
  <si>
    <t>"okno 508"3*2*5</t>
  </si>
  <si>
    <t>"okno 509"1,2*2*2</t>
  </si>
  <si>
    <t>"okno 510"1,5*2</t>
  </si>
  <si>
    <t>"okno 601"3*2*4</t>
  </si>
  <si>
    <t>"okno 602"4,1*2</t>
  </si>
  <si>
    <t>"okno 604"2,1*2</t>
  </si>
  <si>
    <t>"okno 605a 606"1,5*2*3</t>
  </si>
  <si>
    <t>"okno 608a"2,8*2*4</t>
  </si>
  <si>
    <t>"okno 608b"1*2,5+1,9*1,8</t>
  </si>
  <si>
    <t>"okno 609"2*1,7</t>
  </si>
  <si>
    <t>"okno 610"1*1,5</t>
  </si>
  <si>
    <t>"okno 701a,b"(1*2,5+2*1,8)*2</t>
  </si>
  <si>
    <t>"okno 701c"3*2,2*2</t>
  </si>
  <si>
    <t>"okno 703"2*2</t>
  </si>
  <si>
    <t>"okno 705"2,3*2*2</t>
  </si>
  <si>
    <t>"dveře 706"0,9*2</t>
  </si>
  <si>
    <t>HZS</t>
  </si>
  <si>
    <t>Hodinové zúčtovací sazby</t>
  </si>
  <si>
    <t>213</t>
  </si>
  <si>
    <t>HZS1291</t>
  </si>
  <si>
    <t>Hodinová zúčtovací sazba pomocný stavební dělník-stěhování nábytku v prostoru výměny okna</t>
  </si>
  <si>
    <t>hod</t>
  </si>
  <si>
    <t>512</t>
  </si>
  <si>
    <t>2005170916</t>
  </si>
  <si>
    <t>"předpoklad 50 hodin 1 patro"50*6</t>
  </si>
  <si>
    <t>Objekt: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</si>
  <si>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</si>
  <si>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</si>
  <si>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</si>
  <si>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</si>
  <si>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</si>
  <si>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</si>
  <si>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</si>
  <si>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</si>
  <si>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011544001</t>
  </si>
  <si>
    <t xml:space="preserve">průzkum fasády s barevným řešením, předložení vzorků beravnosti MHMP OPP k posouzení </t>
  </si>
  <si>
    <t>1024</t>
  </si>
  <si>
    <t>265874644</t>
  </si>
  <si>
    <t>011544002</t>
  </si>
  <si>
    <t xml:space="preserve">průzkum truhlářských prvků (oken a dveří) s barevným řešením, předložení vzorků beravnosti MHMP OPP k posouzení </t>
  </si>
  <si>
    <t>1864948679</t>
  </si>
  <si>
    <t>013203000</t>
  </si>
  <si>
    <t xml:space="preserve">Dílenská a výrobní dokumentace </t>
  </si>
  <si>
    <t>-1499406686</t>
  </si>
  <si>
    <t>VRN3</t>
  </si>
  <si>
    <t>Zařízení staveniště</t>
  </si>
  <si>
    <t>030001000</t>
  </si>
  <si>
    <t>Zařízení  a zabezpečení staveniště</t>
  </si>
  <si>
    <t>-2009740345</t>
  </si>
  <si>
    <t>032803000</t>
  </si>
  <si>
    <t>Náklady na montáž, demontáž a pronájem stavebního výtahu</t>
  </si>
  <si>
    <t>11285124</t>
  </si>
  <si>
    <t>034002005</t>
  </si>
  <si>
    <t>Provizorní prachotěsné stěny např.z desek OSB na dřevěných hranolech oddělující pracovní prostor a zabezpečující zbylou část místností s repasí oken (montáž a demontáž) po dobu realizace stavebních prací</t>
  </si>
  <si>
    <t>1537207263</t>
  </si>
  <si>
    <t>VRN4</t>
  </si>
  <si>
    <t>Inženýrská činnost</t>
  </si>
  <si>
    <t>045002000</t>
  </si>
  <si>
    <t>Kompletační a koordinační činnost</t>
  </si>
  <si>
    <t>-943074288</t>
  </si>
  <si>
    <t>VRN6</t>
  </si>
  <si>
    <t>Územní vlivy</t>
  </si>
  <si>
    <t>062002000</t>
  </si>
  <si>
    <t>Ztížené dopravní podmínky</t>
  </si>
  <si>
    <t>1735001049</t>
  </si>
  <si>
    <t>063002000</t>
  </si>
  <si>
    <t>Práce na těžce přístupných místech</t>
  </si>
  <si>
    <t>-1928237827</t>
  </si>
  <si>
    <t>065002000</t>
  </si>
  <si>
    <t>Náklady spojené s přemístěním a dopravou pro provedení repase křídel oken a dveří- např.na dílnu</t>
  </si>
  <si>
    <t>360612210</t>
  </si>
  <si>
    <t>VRN7</t>
  </si>
  <si>
    <t>Provozní vlivy</t>
  </si>
  <si>
    <t>070001000</t>
  </si>
  <si>
    <t>-1114829328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</si>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</sst>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49" t="s">
        <v>8</v>
      </c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16" t="s">
        <v>17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9"/>
      <c r="AQ5" s="31"/>
      <c r="BE5" s="314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18" t="s">
        <v>20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9"/>
      <c r="AQ6" s="31"/>
      <c r="BE6" s="315"/>
      <c r="BS6" s="24" t="s">
        <v>21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24</v>
      </c>
      <c r="AL7" s="29"/>
      <c r="AM7" s="29"/>
      <c r="AN7" s="35" t="s">
        <v>5</v>
      </c>
      <c r="AO7" s="29"/>
      <c r="AP7" s="29"/>
      <c r="AQ7" s="31"/>
      <c r="BE7" s="315"/>
      <c r="BS7" s="24" t="s">
        <v>25</v>
      </c>
    </row>
    <row r="8" spans="1:74" ht="14.45" customHeight="1">
      <c r="B8" s="28"/>
      <c r="C8" s="29"/>
      <c r="D8" s="37" t="s">
        <v>26</v>
      </c>
      <c r="E8" s="29"/>
      <c r="F8" s="29"/>
      <c r="G8" s="29"/>
      <c r="H8" s="29"/>
      <c r="I8" s="29"/>
      <c r="J8" s="29"/>
      <c r="K8" s="35" t="s">
        <v>27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28</v>
      </c>
      <c r="AL8" s="29"/>
      <c r="AM8" s="29"/>
      <c r="AN8" s="38" t="s">
        <v>29</v>
      </c>
      <c r="AO8" s="29"/>
      <c r="AP8" s="29"/>
      <c r="AQ8" s="31"/>
      <c r="BE8" s="315"/>
      <c r="BS8" s="24" t="s">
        <v>30</v>
      </c>
    </row>
    <row r="9" spans="1:74" ht="29.25" customHeight="1">
      <c r="B9" s="28"/>
      <c r="C9" s="29"/>
      <c r="D9" s="34" t="s">
        <v>31</v>
      </c>
      <c r="E9" s="29"/>
      <c r="F9" s="29"/>
      <c r="G9" s="29"/>
      <c r="H9" s="29"/>
      <c r="I9" s="29"/>
      <c r="J9" s="29"/>
      <c r="K9" s="39" t="s">
        <v>32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15"/>
      <c r="BS9" s="24" t="s">
        <v>33</v>
      </c>
    </row>
    <row r="10" spans="1:74" ht="14.45" customHeight="1">
      <c r="B10" s="28"/>
      <c r="C10" s="29"/>
      <c r="D10" s="37" t="s">
        <v>34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35</v>
      </c>
      <c r="AL10" s="29"/>
      <c r="AM10" s="29"/>
      <c r="AN10" s="35" t="s">
        <v>5</v>
      </c>
      <c r="AO10" s="29"/>
      <c r="AP10" s="29"/>
      <c r="AQ10" s="31"/>
      <c r="BE10" s="315"/>
      <c r="BS10" s="24" t="s">
        <v>21</v>
      </c>
    </row>
    <row r="11" spans="1:74" ht="18.399999999999999" customHeight="1">
      <c r="B11" s="28"/>
      <c r="C11" s="29"/>
      <c r="D11" s="29"/>
      <c r="E11" s="35" t="s">
        <v>36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37</v>
      </c>
      <c r="AL11" s="29"/>
      <c r="AM11" s="29"/>
      <c r="AN11" s="35" t="s">
        <v>5</v>
      </c>
      <c r="AO11" s="29"/>
      <c r="AP11" s="29"/>
      <c r="AQ11" s="31"/>
      <c r="BE11" s="315"/>
      <c r="BS11" s="24" t="s">
        <v>21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15"/>
      <c r="BS12" s="24" t="s">
        <v>21</v>
      </c>
    </row>
    <row r="13" spans="1:74" ht="14.45" customHeight="1">
      <c r="B13" s="28"/>
      <c r="C13" s="29"/>
      <c r="D13" s="37" t="s">
        <v>38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35</v>
      </c>
      <c r="AL13" s="29"/>
      <c r="AM13" s="29"/>
      <c r="AN13" s="40" t="s">
        <v>39</v>
      </c>
      <c r="AO13" s="29"/>
      <c r="AP13" s="29"/>
      <c r="AQ13" s="31"/>
      <c r="BE13" s="315"/>
      <c r="BS13" s="24" t="s">
        <v>21</v>
      </c>
    </row>
    <row r="14" spans="1:74">
      <c r="B14" s="28"/>
      <c r="C14" s="29"/>
      <c r="D14" s="29"/>
      <c r="E14" s="319" t="s">
        <v>39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7" t="s">
        <v>37</v>
      </c>
      <c r="AL14" s="29"/>
      <c r="AM14" s="29"/>
      <c r="AN14" s="40" t="s">
        <v>39</v>
      </c>
      <c r="AO14" s="29"/>
      <c r="AP14" s="29"/>
      <c r="AQ14" s="31"/>
      <c r="BE14" s="315"/>
      <c r="BS14" s="24" t="s">
        <v>21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15"/>
      <c r="BS15" s="24" t="s">
        <v>6</v>
      </c>
    </row>
    <row r="16" spans="1:74" ht="14.45" customHeight="1">
      <c r="B16" s="28"/>
      <c r="C16" s="29"/>
      <c r="D16" s="37" t="s">
        <v>40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35</v>
      </c>
      <c r="AL16" s="29"/>
      <c r="AM16" s="29"/>
      <c r="AN16" s="35" t="s">
        <v>5</v>
      </c>
      <c r="AO16" s="29"/>
      <c r="AP16" s="29"/>
      <c r="AQ16" s="31"/>
      <c r="BE16" s="315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37</v>
      </c>
      <c r="AL17" s="29"/>
      <c r="AM17" s="29"/>
      <c r="AN17" s="35" t="s">
        <v>5</v>
      </c>
      <c r="AO17" s="29"/>
      <c r="AP17" s="29"/>
      <c r="AQ17" s="31"/>
      <c r="BE17" s="315"/>
      <c r="BS17" s="24" t="s">
        <v>41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15"/>
      <c r="BS18" s="24" t="s">
        <v>9</v>
      </c>
    </row>
    <row r="19" spans="2:71" ht="14.45" customHeight="1">
      <c r="B19" s="28"/>
      <c r="C19" s="29"/>
      <c r="D19" s="37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15"/>
      <c r="BS19" s="24" t="s">
        <v>9</v>
      </c>
    </row>
    <row r="20" spans="2:71" ht="16.5" customHeight="1">
      <c r="B20" s="28"/>
      <c r="C20" s="29"/>
      <c r="D20" s="29"/>
      <c r="E20" s="321" t="s">
        <v>43</v>
      </c>
      <c r="F20" s="321"/>
      <c r="G20" s="321"/>
      <c r="H20" s="321"/>
      <c r="I20" s="321"/>
      <c r="J20" s="321"/>
      <c r="K20" s="321"/>
      <c r="L20" s="321"/>
      <c r="M20" s="321"/>
      <c r="N20" s="321"/>
      <c r="O20" s="321"/>
      <c r="P20" s="321"/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1"/>
      <c r="AJ20" s="321"/>
      <c r="AK20" s="321"/>
      <c r="AL20" s="321"/>
      <c r="AM20" s="321"/>
      <c r="AN20" s="321"/>
      <c r="AO20" s="29"/>
      <c r="AP20" s="29"/>
      <c r="AQ20" s="31"/>
      <c r="BE20" s="315"/>
      <c r="BS20" s="24" t="s">
        <v>41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15"/>
    </row>
    <row r="22" spans="2:71" ht="6.95" customHeight="1">
      <c r="B22" s="28"/>
      <c r="C22" s="29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9"/>
      <c r="AQ22" s="31"/>
      <c r="BE22" s="315"/>
    </row>
    <row r="23" spans="2:71" s="1" customFormat="1" ht="25.9" customHeight="1">
      <c r="B23" s="42"/>
      <c r="C23" s="43"/>
      <c r="D23" s="44" t="s">
        <v>44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22">
        <f>ROUND(AG51,2)</f>
        <v>0</v>
      </c>
      <c r="AL23" s="323"/>
      <c r="AM23" s="323"/>
      <c r="AN23" s="323"/>
      <c r="AO23" s="323"/>
      <c r="AP23" s="43"/>
      <c r="AQ23" s="46"/>
      <c r="BE23" s="315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15"/>
    </row>
    <row r="25" spans="2:71" s="1" customFormat="1" ht="13.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24" t="s">
        <v>45</v>
      </c>
      <c r="M25" s="324"/>
      <c r="N25" s="324"/>
      <c r="O25" s="324"/>
      <c r="P25" s="43"/>
      <c r="Q25" s="43"/>
      <c r="R25" s="43"/>
      <c r="S25" s="43"/>
      <c r="T25" s="43"/>
      <c r="U25" s="43"/>
      <c r="V25" s="43"/>
      <c r="W25" s="324" t="s">
        <v>46</v>
      </c>
      <c r="X25" s="324"/>
      <c r="Y25" s="324"/>
      <c r="Z25" s="324"/>
      <c r="AA25" s="324"/>
      <c r="AB25" s="324"/>
      <c r="AC25" s="324"/>
      <c r="AD25" s="324"/>
      <c r="AE25" s="324"/>
      <c r="AF25" s="43"/>
      <c r="AG25" s="43"/>
      <c r="AH25" s="43"/>
      <c r="AI25" s="43"/>
      <c r="AJ25" s="43"/>
      <c r="AK25" s="324" t="s">
        <v>47</v>
      </c>
      <c r="AL25" s="324"/>
      <c r="AM25" s="324"/>
      <c r="AN25" s="324"/>
      <c r="AO25" s="324"/>
      <c r="AP25" s="43"/>
      <c r="AQ25" s="46"/>
      <c r="BE25" s="315"/>
    </row>
    <row r="26" spans="2:71" s="2" customFormat="1" ht="14.45" customHeight="1">
      <c r="B26" s="48"/>
      <c r="C26" s="49"/>
      <c r="D26" s="50" t="s">
        <v>48</v>
      </c>
      <c r="E26" s="49"/>
      <c r="F26" s="50" t="s">
        <v>49</v>
      </c>
      <c r="G26" s="49"/>
      <c r="H26" s="49"/>
      <c r="I26" s="49"/>
      <c r="J26" s="49"/>
      <c r="K26" s="49"/>
      <c r="L26" s="325">
        <v>0.21</v>
      </c>
      <c r="M26" s="326"/>
      <c r="N26" s="326"/>
      <c r="O26" s="326"/>
      <c r="P26" s="49"/>
      <c r="Q26" s="49"/>
      <c r="R26" s="49"/>
      <c r="S26" s="49"/>
      <c r="T26" s="49"/>
      <c r="U26" s="49"/>
      <c r="V26" s="49"/>
      <c r="W26" s="327">
        <f>ROUND(AZ51,2)</f>
        <v>0</v>
      </c>
      <c r="X26" s="326"/>
      <c r="Y26" s="326"/>
      <c r="Z26" s="326"/>
      <c r="AA26" s="326"/>
      <c r="AB26" s="326"/>
      <c r="AC26" s="326"/>
      <c r="AD26" s="326"/>
      <c r="AE26" s="326"/>
      <c r="AF26" s="49"/>
      <c r="AG26" s="49"/>
      <c r="AH26" s="49"/>
      <c r="AI26" s="49"/>
      <c r="AJ26" s="49"/>
      <c r="AK26" s="327">
        <f>ROUND(AV51,2)</f>
        <v>0</v>
      </c>
      <c r="AL26" s="326"/>
      <c r="AM26" s="326"/>
      <c r="AN26" s="326"/>
      <c r="AO26" s="326"/>
      <c r="AP26" s="49"/>
      <c r="AQ26" s="51"/>
      <c r="BE26" s="315"/>
    </row>
    <row r="27" spans="2:71" s="2" customFormat="1" ht="14.45" customHeight="1">
      <c r="B27" s="48"/>
      <c r="C27" s="49"/>
      <c r="D27" s="49"/>
      <c r="E27" s="49"/>
      <c r="F27" s="50" t="s">
        <v>50</v>
      </c>
      <c r="G27" s="49"/>
      <c r="H27" s="49"/>
      <c r="I27" s="49"/>
      <c r="J27" s="49"/>
      <c r="K27" s="49"/>
      <c r="L27" s="325">
        <v>0.15</v>
      </c>
      <c r="M27" s="326"/>
      <c r="N27" s="326"/>
      <c r="O27" s="326"/>
      <c r="P27" s="49"/>
      <c r="Q27" s="49"/>
      <c r="R27" s="49"/>
      <c r="S27" s="49"/>
      <c r="T27" s="49"/>
      <c r="U27" s="49"/>
      <c r="V27" s="49"/>
      <c r="W27" s="327">
        <f>ROUND(BA51,2)</f>
        <v>0</v>
      </c>
      <c r="X27" s="326"/>
      <c r="Y27" s="326"/>
      <c r="Z27" s="326"/>
      <c r="AA27" s="326"/>
      <c r="AB27" s="326"/>
      <c r="AC27" s="326"/>
      <c r="AD27" s="326"/>
      <c r="AE27" s="326"/>
      <c r="AF27" s="49"/>
      <c r="AG27" s="49"/>
      <c r="AH27" s="49"/>
      <c r="AI27" s="49"/>
      <c r="AJ27" s="49"/>
      <c r="AK27" s="327">
        <f>ROUND(AW51,2)</f>
        <v>0</v>
      </c>
      <c r="AL27" s="326"/>
      <c r="AM27" s="326"/>
      <c r="AN27" s="326"/>
      <c r="AO27" s="326"/>
      <c r="AP27" s="49"/>
      <c r="AQ27" s="51"/>
      <c r="BE27" s="315"/>
    </row>
    <row r="28" spans="2:71" s="2" customFormat="1" ht="14.45" hidden="1" customHeight="1">
      <c r="B28" s="48"/>
      <c r="C28" s="49"/>
      <c r="D28" s="49"/>
      <c r="E28" s="49"/>
      <c r="F28" s="50" t="s">
        <v>51</v>
      </c>
      <c r="G28" s="49"/>
      <c r="H28" s="49"/>
      <c r="I28" s="49"/>
      <c r="J28" s="49"/>
      <c r="K28" s="49"/>
      <c r="L28" s="325">
        <v>0.21</v>
      </c>
      <c r="M28" s="326"/>
      <c r="N28" s="326"/>
      <c r="O28" s="326"/>
      <c r="P28" s="49"/>
      <c r="Q28" s="49"/>
      <c r="R28" s="49"/>
      <c r="S28" s="49"/>
      <c r="T28" s="49"/>
      <c r="U28" s="49"/>
      <c r="V28" s="49"/>
      <c r="W28" s="327">
        <f>ROUND(BB51,2)</f>
        <v>0</v>
      </c>
      <c r="X28" s="326"/>
      <c r="Y28" s="326"/>
      <c r="Z28" s="326"/>
      <c r="AA28" s="326"/>
      <c r="AB28" s="326"/>
      <c r="AC28" s="326"/>
      <c r="AD28" s="326"/>
      <c r="AE28" s="326"/>
      <c r="AF28" s="49"/>
      <c r="AG28" s="49"/>
      <c r="AH28" s="49"/>
      <c r="AI28" s="49"/>
      <c r="AJ28" s="49"/>
      <c r="AK28" s="327">
        <v>0</v>
      </c>
      <c r="AL28" s="326"/>
      <c r="AM28" s="326"/>
      <c r="AN28" s="326"/>
      <c r="AO28" s="326"/>
      <c r="AP28" s="49"/>
      <c r="AQ28" s="51"/>
      <c r="BE28" s="315"/>
    </row>
    <row r="29" spans="2:71" s="2" customFormat="1" ht="14.45" hidden="1" customHeight="1">
      <c r="B29" s="48"/>
      <c r="C29" s="49"/>
      <c r="D29" s="49"/>
      <c r="E29" s="49"/>
      <c r="F29" s="50" t="s">
        <v>52</v>
      </c>
      <c r="G29" s="49"/>
      <c r="H29" s="49"/>
      <c r="I29" s="49"/>
      <c r="J29" s="49"/>
      <c r="K29" s="49"/>
      <c r="L29" s="325">
        <v>0.15</v>
      </c>
      <c r="M29" s="326"/>
      <c r="N29" s="326"/>
      <c r="O29" s="326"/>
      <c r="P29" s="49"/>
      <c r="Q29" s="49"/>
      <c r="R29" s="49"/>
      <c r="S29" s="49"/>
      <c r="T29" s="49"/>
      <c r="U29" s="49"/>
      <c r="V29" s="49"/>
      <c r="W29" s="327">
        <f>ROUND(BC51,2)</f>
        <v>0</v>
      </c>
      <c r="X29" s="326"/>
      <c r="Y29" s="326"/>
      <c r="Z29" s="326"/>
      <c r="AA29" s="326"/>
      <c r="AB29" s="326"/>
      <c r="AC29" s="326"/>
      <c r="AD29" s="326"/>
      <c r="AE29" s="326"/>
      <c r="AF29" s="49"/>
      <c r="AG29" s="49"/>
      <c r="AH29" s="49"/>
      <c r="AI29" s="49"/>
      <c r="AJ29" s="49"/>
      <c r="AK29" s="327">
        <v>0</v>
      </c>
      <c r="AL29" s="326"/>
      <c r="AM29" s="326"/>
      <c r="AN29" s="326"/>
      <c r="AO29" s="326"/>
      <c r="AP29" s="49"/>
      <c r="AQ29" s="51"/>
      <c r="BE29" s="315"/>
    </row>
    <row r="30" spans="2:71" s="2" customFormat="1" ht="14.45" hidden="1" customHeight="1">
      <c r="B30" s="48"/>
      <c r="C30" s="49"/>
      <c r="D30" s="49"/>
      <c r="E30" s="49"/>
      <c r="F30" s="50" t="s">
        <v>53</v>
      </c>
      <c r="G30" s="49"/>
      <c r="H30" s="49"/>
      <c r="I30" s="49"/>
      <c r="J30" s="49"/>
      <c r="K30" s="49"/>
      <c r="L30" s="325">
        <v>0</v>
      </c>
      <c r="M30" s="326"/>
      <c r="N30" s="326"/>
      <c r="O30" s="326"/>
      <c r="P30" s="49"/>
      <c r="Q30" s="49"/>
      <c r="R30" s="49"/>
      <c r="S30" s="49"/>
      <c r="T30" s="49"/>
      <c r="U30" s="49"/>
      <c r="V30" s="49"/>
      <c r="W30" s="327">
        <f>ROUND(BD51,2)</f>
        <v>0</v>
      </c>
      <c r="X30" s="326"/>
      <c r="Y30" s="326"/>
      <c r="Z30" s="326"/>
      <c r="AA30" s="326"/>
      <c r="AB30" s="326"/>
      <c r="AC30" s="326"/>
      <c r="AD30" s="326"/>
      <c r="AE30" s="326"/>
      <c r="AF30" s="49"/>
      <c r="AG30" s="49"/>
      <c r="AH30" s="49"/>
      <c r="AI30" s="49"/>
      <c r="AJ30" s="49"/>
      <c r="AK30" s="327">
        <v>0</v>
      </c>
      <c r="AL30" s="326"/>
      <c r="AM30" s="326"/>
      <c r="AN30" s="326"/>
      <c r="AO30" s="326"/>
      <c r="AP30" s="49"/>
      <c r="AQ30" s="51"/>
      <c r="BE30" s="315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15"/>
    </row>
    <row r="32" spans="2:71" s="1" customFormat="1" ht="25.9" customHeight="1">
      <c r="B32" s="42"/>
      <c r="C32" s="52"/>
      <c r="D32" s="53" t="s">
        <v>54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55</v>
      </c>
      <c r="U32" s="54"/>
      <c r="V32" s="54"/>
      <c r="W32" s="54"/>
      <c r="X32" s="328" t="s">
        <v>56</v>
      </c>
      <c r="Y32" s="329"/>
      <c r="Z32" s="329"/>
      <c r="AA32" s="329"/>
      <c r="AB32" s="329"/>
      <c r="AC32" s="54"/>
      <c r="AD32" s="54"/>
      <c r="AE32" s="54"/>
      <c r="AF32" s="54"/>
      <c r="AG32" s="54"/>
      <c r="AH32" s="54"/>
      <c r="AI32" s="54"/>
      <c r="AJ32" s="54"/>
      <c r="AK32" s="330">
        <f>SUM(AK23:AK30)</f>
        <v>0</v>
      </c>
      <c r="AL32" s="329"/>
      <c r="AM32" s="329"/>
      <c r="AN32" s="329"/>
      <c r="AO32" s="331"/>
      <c r="AP32" s="52"/>
      <c r="AQ32" s="56"/>
      <c r="BE32" s="315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50000000000003" customHeight="1">
      <c r="B39" s="42"/>
      <c r="C39" s="62" t="s">
        <v>57</v>
      </c>
      <c r="AR39" s="42"/>
    </row>
    <row r="40" spans="2:56" s="1" customFormat="1" ht="6.95" customHeight="1">
      <c r="B40" s="42"/>
      <c r="AR40" s="42"/>
    </row>
    <row r="41" spans="2:56" s="3" customFormat="1" ht="14.45" customHeight="1">
      <c r="B41" s="63"/>
      <c r="C41" s="64" t="s">
        <v>16</v>
      </c>
      <c r="L41" s="3" t="str">
        <f>K5</f>
        <v>Stefanikova17</v>
      </c>
      <c r="AR41" s="63"/>
    </row>
    <row r="42" spans="2:56" s="4" customFormat="1" ht="36.950000000000003" customHeight="1">
      <c r="B42" s="65"/>
      <c r="C42" s="66" t="s">
        <v>19</v>
      </c>
      <c r="L42" s="332" t="str">
        <f>K6</f>
        <v>Výměna oken a oprava dvorní fasády objektu Štefánikova 17</v>
      </c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R42" s="65"/>
    </row>
    <row r="43" spans="2:56" s="1" customFormat="1" ht="6.95" customHeight="1">
      <c r="B43" s="42"/>
      <c r="AR43" s="42"/>
    </row>
    <row r="44" spans="2:56" s="1" customFormat="1">
      <c r="B44" s="42"/>
      <c r="C44" s="64" t="s">
        <v>26</v>
      </c>
      <c r="L44" s="67" t="str">
        <f>IF(K8="","",K8)</f>
        <v>Štefánikova 17, Praha 5</v>
      </c>
      <c r="AI44" s="64" t="s">
        <v>28</v>
      </c>
      <c r="AM44" s="334" t="str">
        <f>IF(AN8= "","",AN8)</f>
        <v>1. 6. 2018</v>
      </c>
      <c r="AN44" s="334"/>
      <c r="AR44" s="42"/>
    </row>
    <row r="45" spans="2:56" s="1" customFormat="1" ht="6.95" customHeight="1">
      <c r="B45" s="42"/>
      <c r="AR45" s="42"/>
    </row>
    <row r="46" spans="2:56" s="1" customFormat="1">
      <c r="B46" s="42"/>
      <c r="C46" s="64" t="s">
        <v>34</v>
      </c>
      <c r="L46" s="3" t="str">
        <f>IF(E11= "","",E11)</f>
        <v xml:space="preserve"> </v>
      </c>
      <c r="AI46" s="64" t="s">
        <v>40</v>
      </c>
      <c r="AM46" s="335" t="str">
        <f>IF(E17="","",E17)</f>
        <v xml:space="preserve"> </v>
      </c>
      <c r="AN46" s="335"/>
      <c r="AO46" s="335"/>
      <c r="AP46" s="335"/>
      <c r="AR46" s="42"/>
      <c r="AS46" s="336" t="s">
        <v>58</v>
      </c>
      <c r="AT46" s="337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>
      <c r="B47" s="42"/>
      <c r="C47" s="64" t="s">
        <v>38</v>
      </c>
      <c r="L47" s="3" t="str">
        <f>IF(E14= "Vyplň údaj","",E14)</f>
        <v/>
      </c>
      <c r="AR47" s="42"/>
      <c r="AS47" s="338"/>
      <c r="AT47" s="339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" customHeight="1">
      <c r="B48" s="42"/>
      <c r="AR48" s="42"/>
      <c r="AS48" s="338"/>
      <c r="AT48" s="339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40" t="s">
        <v>59</v>
      </c>
      <c r="D49" s="341"/>
      <c r="E49" s="341"/>
      <c r="F49" s="341"/>
      <c r="G49" s="341"/>
      <c r="H49" s="72"/>
      <c r="I49" s="342" t="s">
        <v>60</v>
      </c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341"/>
      <c r="AD49" s="341"/>
      <c r="AE49" s="341"/>
      <c r="AF49" s="341"/>
      <c r="AG49" s="343" t="s">
        <v>61</v>
      </c>
      <c r="AH49" s="341"/>
      <c r="AI49" s="341"/>
      <c r="AJ49" s="341"/>
      <c r="AK49" s="341"/>
      <c r="AL49" s="341"/>
      <c r="AM49" s="341"/>
      <c r="AN49" s="342" t="s">
        <v>62</v>
      </c>
      <c r="AO49" s="341"/>
      <c r="AP49" s="341"/>
      <c r="AQ49" s="73" t="s">
        <v>63</v>
      </c>
      <c r="AR49" s="42"/>
      <c r="AS49" s="74" t="s">
        <v>64</v>
      </c>
      <c r="AT49" s="75" t="s">
        <v>65</v>
      </c>
      <c r="AU49" s="75" t="s">
        <v>66</v>
      </c>
      <c r="AV49" s="75" t="s">
        <v>67</v>
      </c>
      <c r="AW49" s="75" t="s">
        <v>68</v>
      </c>
      <c r="AX49" s="75" t="s">
        <v>69</v>
      </c>
      <c r="AY49" s="75" t="s">
        <v>70</v>
      </c>
      <c r="AZ49" s="75" t="s">
        <v>71</v>
      </c>
      <c r="BA49" s="75" t="s">
        <v>72</v>
      </c>
      <c r="BB49" s="75" t="s">
        <v>73</v>
      </c>
      <c r="BC49" s="75" t="s">
        <v>74</v>
      </c>
      <c r="BD49" s="76" t="s">
        <v>75</v>
      </c>
    </row>
    <row r="50" spans="1:91" s="1" customFormat="1" ht="10.9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50000000000003" customHeight="1">
      <c r="B51" s="65"/>
      <c r="C51" s="78" t="s">
        <v>76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47">
        <f>ROUND(SUM(AG52:AG53),2)</f>
        <v>0</v>
      </c>
      <c r="AH51" s="347"/>
      <c r="AI51" s="347"/>
      <c r="AJ51" s="347"/>
      <c r="AK51" s="347"/>
      <c r="AL51" s="347"/>
      <c r="AM51" s="347"/>
      <c r="AN51" s="348">
        <f>SUM(AG51,AT51)</f>
        <v>0</v>
      </c>
      <c r="AO51" s="348"/>
      <c r="AP51" s="348"/>
      <c r="AQ51" s="80" t="s">
        <v>5</v>
      </c>
      <c r="AR51" s="65"/>
      <c r="AS51" s="81">
        <f>ROUND(SUM(AS52:AS53),2)</f>
        <v>0</v>
      </c>
      <c r="AT51" s="82">
        <f>ROUND(SUM(AV51:AW51),2)</f>
        <v>0</v>
      </c>
      <c r="AU51" s="83">
        <f>ROUND(SUM(AU52:AU53),5)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ROUND(SUM(AZ52:AZ53),2)</f>
        <v>0</v>
      </c>
      <c r="BA51" s="82">
        <f>ROUND(SUM(BA52:BA53),2)</f>
        <v>0</v>
      </c>
      <c r="BB51" s="82">
        <f>ROUND(SUM(BB52:BB53),2)</f>
        <v>0</v>
      </c>
      <c r="BC51" s="82">
        <f>ROUND(SUM(BC52:BC53),2)</f>
        <v>0</v>
      </c>
      <c r="BD51" s="84">
        <f>ROUND(SUM(BD52:BD53),2)</f>
        <v>0</v>
      </c>
      <c r="BS51" s="66" t="s">
        <v>77</v>
      </c>
      <c r="BT51" s="66" t="s">
        <v>78</v>
      </c>
      <c r="BV51" s="66" t="s">
        <v>79</v>
      </c>
      <c r="BW51" s="66" t="s">
        <v>7</v>
      </c>
      <c r="BX51" s="66" t="s">
        <v>80</v>
      </c>
      <c r="CL51" s="66" t="s">
        <v>23</v>
      </c>
    </row>
    <row r="52" spans="1:91" s="5" customFormat="1" ht="31.5" customHeight="1">
      <c r="A52" s="85" t="s">
        <v>81</v>
      </c>
      <c r="B52" s="86"/>
      <c r="C52" s="87"/>
      <c r="D52" s="346" t="s">
        <v>17</v>
      </c>
      <c r="E52" s="346"/>
      <c r="F52" s="346"/>
      <c r="G52" s="346"/>
      <c r="H52" s="346"/>
      <c r="I52" s="88"/>
      <c r="J52" s="346" t="s">
        <v>20</v>
      </c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4">
        <f>'Stefanikova17 - Výměna ok...'!J25</f>
        <v>0</v>
      </c>
      <c r="AH52" s="345"/>
      <c r="AI52" s="345"/>
      <c r="AJ52" s="345"/>
      <c r="AK52" s="345"/>
      <c r="AL52" s="345"/>
      <c r="AM52" s="345"/>
      <c r="AN52" s="344">
        <f>SUM(AG52,AT52)</f>
        <v>0</v>
      </c>
      <c r="AO52" s="345"/>
      <c r="AP52" s="345"/>
      <c r="AQ52" s="89" t="s">
        <v>82</v>
      </c>
      <c r="AR52" s="86"/>
      <c r="AS52" s="90">
        <v>0</v>
      </c>
      <c r="AT52" s="91">
        <f>ROUND(SUM(AV52:AW52),2)</f>
        <v>0</v>
      </c>
      <c r="AU52" s="92">
        <f>'Stefanikova17 - Výměna ok...'!P87</f>
        <v>0</v>
      </c>
      <c r="AV52" s="91">
        <f>'Stefanikova17 - Výměna ok...'!J28</f>
        <v>0</v>
      </c>
      <c r="AW52" s="91">
        <f>'Stefanikova17 - Výměna ok...'!J29</f>
        <v>0</v>
      </c>
      <c r="AX52" s="91">
        <f>'Stefanikova17 - Výměna ok...'!J30</f>
        <v>0</v>
      </c>
      <c r="AY52" s="91">
        <f>'Stefanikova17 - Výměna ok...'!J31</f>
        <v>0</v>
      </c>
      <c r="AZ52" s="91">
        <f>'Stefanikova17 - Výměna ok...'!F28</f>
        <v>0</v>
      </c>
      <c r="BA52" s="91">
        <f>'Stefanikova17 - Výměna ok...'!F29</f>
        <v>0</v>
      </c>
      <c r="BB52" s="91">
        <f>'Stefanikova17 - Výměna ok...'!F30</f>
        <v>0</v>
      </c>
      <c r="BC52" s="91">
        <f>'Stefanikova17 - Výměna ok...'!F31</f>
        <v>0</v>
      </c>
      <c r="BD52" s="93">
        <f>'Stefanikova17 - Výměna ok...'!F32</f>
        <v>0</v>
      </c>
      <c r="BT52" s="94" t="s">
        <v>25</v>
      </c>
      <c r="BU52" s="94" t="s">
        <v>83</v>
      </c>
      <c r="BV52" s="94" t="s">
        <v>79</v>
      </c>
      <c r="BW52" s="94" t="s">
        <v>7</v>
      </c>
      <c r="BX52" s="94" t="s">
        <v>80</v>
      </c>
      <c r="CL52" s="94" t="s">
        <v>23</v>
      </c>
    </row>
    <row r="53" spans="1:91" s="5" customFormat="1" ht="16.5" customHeight="1">
      <c r="A53" s="85" t="s">
        <v>81</v>
      </c>
      <c r="B53" s="86"/>
      <c r="C53" s="87"/>
      <c r="D53" s="346" t="s">
        <v>84</v>
      </c>
      <c r="E53" s="346"/>
      <c r="F53" s="346"/>
      <c r="G53" s="346"/>
      <c r="H53" s="346"/>
      <c r="I53" s="88"/>
      <c r="J53" s="346" t="s">
        <v>85</v>
      </c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  <c r="Z53" s="346"/>
      <c r="AA53" s="346"/>
      <c r="AB53" s="346"/>
      <c r="AC53" s="346"/>
      <c r="AD53" s="346"/>
      <c r="AE53" s="346"/>
      <c r="AF53" s="346"/>
      <c r="AG53" s="344">
        <f>'VRN - Vedlejší rozpočtové...'!J27</f>
        <v>0</v>
      </c>
      <c r="AH53" s="345"/>
      <c r="AI53" s="345"/>
      <c r="AJ53" s="345"/>
      <c r="AK53" s="345"/>
      <c r="AL53" s="345"/>
      <c r="AM53" s="345"/>
      <c r="AN53" s="344">
        <f>SUM(AG53,AT53)</f>
        <v>0</v>
      </c>
      <c r="AO53" s="345"/>
      <c r="AP53" s="345"/>
      <c r="AQ53" s="89" t="s">
        <v>82</v>
      </c>
      <c r="AR53" s="86"/>
      <c r="AS53" s="95">
        <v>0</v>
      </c>
      <c r="AT53" s="96">
        <f>ROUND(SUM(AV53:AW53),2)</f>
        <v>0</v>
      </c>
      <c r="AU53" s="97">
        <f>'VRN - Vedlejší rozpočtové...'!P82</f>
        <v>0</v>
      </c>
      <c r="AV53" s="96">
        <f>'VRN - Vedlejší rozpočtové...'!J30</f>
        <v>0</v>
      </c>
      <c r="AW53" s="96">
        <f>'VRN - Vedlejší rozpočtové...'!J31</f>
        <v>0</v>
      </c>
      <c r="AX53" s="96">
        <f>'VRN - Vedlejší rozpočtové...'!J32</f>
        <v>0</v>
      </c>
      <c r="AY53" s="96">
        <f>'VRN - Vedlejší rozpočtové...'!J33</f>
        <v>0</v>
      </c>
      <c r="AZ53" s="96">
        <f>'VRN - Vedlejší rozpočtové...'!F30</f>
        <v>0</v>
      </c>
      <c r="BA53" s="96">
        <f>'VRN - Vedlejší rozpočtové...'!F31</f>
        <v>0</v>
      </c>
      <c r="BB53" s="96">
        <f>'VRN - Vedlejší rozpočtové...'!F32</f>
        <v>0</v>
      </c>
      <c r="BC53" s="96">
        <f>'VRN - Vedlejší rozpočtové...'!F33</f>
        <v>0</v>
      </c>
      <c r="BD53" s="98">
        <f>'VRN - Vedlejší rozpočtové...'!F34</f>
        <v>0</v>
      </c>
      <c r="BT53" s="94" t="s">
        <v>25</v>
      </c>
      <c r="BV53" s="94" t="s">
        <v>79</v>
      </c>
      <c r="BW53" s="94" t="s">
        <v>86</v>
      </c>
      <c r="BX53" s="94" t="s">
        <v>7</v>
      </c>
      <c r="CL53" s="94" t="s">
        <v>5</v>
      </c>
      <c r="CM53" s="94" t="s">
        <v>87</v>
      </c>
    </row>
    <row r="54" spans="1:91" s="1" customFormat="1" ht="30" customHeight="1">
      <c r="B54" s="42"/>
      <c r="AR54" s="42"/>
    </row>
    <row r="55" spans="1:91" s="1" customFormat="1" ht="6.95" customHeight="1"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42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tefanikova17 - Výměna ok...'!C2" display="/"/>
    <hyperlink ref="A5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0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88</v>
      </c>
      <c r="G1" s="355" t="s">
        <v>89</v>
      </c>
      <c r="H1" s="355"/>
      <c r="I1" s="103"/>
      <c r="J1" s="102" t="s">
        <v>90</v>
      </c>
      <c r="K1" s="101" t="s">
        <v>91</v>
      </c>
      <c r="L1" s="102" t="s">
        <v>92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93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s="1" customFormat="1">
      <c r="B6" s="42"/>
      <c r="C6" s="43"/>
      <c r="D6" s="37" t="s">
        <v>19</v>
      </c>
      <c r="E6" s="43"/>
      <c r="F6" s="43"/>
      <c r="G6" s="43"/>
      <c r="H6" s="43"/>
      <c r="I6" s="106"/>
      <c r="J6" s="43"/>
      <c r="K6" s="46"/>
    </row>
    <row r="7" spans="1:70" s="1" customFormat="1" ht="36.950000000000003" customHeight="1">
      <c r="B7" s="42"/>
      <c r="C7" s="43"/>
      <c r="D7" s="43"/>
      <c r="E7" s="351" t="s">
        <v>20</v>
      </c>
      <c r="F7" s="352"/>
      <c r="G7" s="352"/>
      <c r="H7" s="352"/>
      <c r="I7" s="106"/>
      <c r="J7" s="43"/>
      <c r="K7" s="46"/>
    </row>
    <row r="8" spans="1:70" s="1" customFormat="1" ht="13.5">
      <c r="B8" s="42"/>
      <c r="C8" s="43"/>
      <c r="D8" s="43"/>
      <c r="E8" s="43"/>
      <c r="F8" s="43"/>
      <c r="G8" s="43"/>
      <c r="H8" s="43"/>
      <c r="I8" s="106"/>
      <c r="J8" s="43"/>
      <c r="K8" s="46"/>
    </row>
    <row r="9" spans="1:70" s="1" customFormat="1" ht="14.45" customHeight="1">
      <c r="B9" s="42"/>
      <c r="C9" s="43"/>
      <c r="D9" s="37" t="s">
        <v>22</v>
      </c>
      <c r="E9" s="43"/>
      <c r="F9" s="35" t="s">
        <v>23</v>
      </c>
      <c r="G9" s="43"/>
      <c r="H9" s="43"/>
      <c r="I9" s="107" t="s">
        <v>24</v>
      </c>
      <c r="J9" s="35" t="s">
        <v>5</v>
      </c>
      <c r="K9" s="46"/>
    </row>
    <row r="10" spans="1:70" s="1" customFormat="1" ht="14.45" customHeight="1">
      <c r="B10" s="42"/>
      <c r="C10" s="43"/>
      <c r="D10" s="37" t="s">
        <v>26</v>
      </c>
      <c r="E10" s="43"/>
      <c r="F10" s="35" t="s">
        <v>27</v>
      </c>
      <c r="G10" s="43"/>
      <c r="H10" s="43"/>
      <c r="I10" s="107" t="s">
        <v>28</v>
      </c>
      <c r="J10" s="108" t="str">
        <f>'Rekapitulace stavby'!AN8</f>
        <v>1. 6. 2018</v>
      </c>
      <c r="K10" s="46"/>
    </row>
    <row r="11" spans="1:70" s="1" customFormat="1" ht="21.75" customHeight="1">
      <c r="B11" s="42"/>
      <c r="C11" s="43"/>
      <c r="D11" s="34" t="s">
        <v>31</v>
      </c>
      <c r="E11" s="43"/>
      <c r="F11" s="39" t="s">
        <v>32</v>
      </c>
      <c r="G11" s="43"/>
      <c r="H11" s="43"/>
      <c r="I11" s="106"/>
      <c r="J11" s="43"/>
      <c r="K11" s="46"/>
    </row>
    <row r="12" spans="1:70" s="1" customFormat="1" ht="14.45" customHeight="1">
      <c r="B12" s="42"/>
      <c r="C12" s="43"/>
      <c r="D12" s="37" t="s">
        <v>34</v>
      </c>
      <c r="E12" s="43"/>
      <c r="F12" s="43"/>
      <c r="G12" s="43"/>
      <c r="H12" s="43"/>
      <c r="I12" s="107" t="s">
        <v>35</v>
      </c>
      <c r="J12" s="35" t="str">
        <f>IF('Rekapitulace stavby'!AN10="","",'Rekapitulace stavby'!AN10)</f>
        <v/>
      </c>
      <c r="K12" s="46"/>
    </row>
    <row r="13" spans="1:70" s="1" customFormat="1" ht="18" customHeight="1">
      <c r="B13" s="42"/>
      <c r="C13" s="43"/>
      <c r="D13" s="43"/>
      <c r="E13" s="35" t="str">
        <f>IF('Rekapitulace stavby'!E11="","",'Rekapitulace stavby'!E11)</f>
        <v xml:space="preserve"> </v>
      </c>
      <c r="F13" s="43"/>
      <c r="G13" s="43"/>
      <c r="H13" s="43"/>
      <c r="I13" s="107" t="s">
        <v>37</v>
      </c>
      <c r="J13" s="35" t="str">
        <f>IF('Rekapitulace stavby'!AN11="","",'Rekapitulace stavby'!AN11)</f>
        <v/>
      </c>
      <c r="K13" s="46"/>
    </row>
    <row r="14" spans="1:70" s="1" customFormat="1" ht="6.95" customHeight="1">
      <c r="B14" s="42"/>
      <c r="C14" s="43"/>
      <c r="D14" s="43"/>
      <c r="E14" s="43"/>
      <c r="F14" s="43"/>
      <c r="G14" s="43"/>
      <c r="H14" s="43"/>
      <c r="I14" s="106"/>
      <c r="J14" s="43"/>
      <c r="K14" s="46"/>
    </row>
    <row r="15" spans="1:70" s="1" customFormat="1" ht="14.45" customHeight="1">
      <c r="B15" s="42"/>
      <c r="C15" s="43"/>
      <c r="D15" s="37" t="s">
        <v>38</v>
      </c>
      <c r="E15" s="43"/>
      <c r="F15" s="43"/>
      <c r="G15" s="43"/>
      <c r="H15" s="43"/>
      <c r="I15" s="107" t="s">
        <v>35</v>
      </c>
      <c r="J15" s="35" t="str">
        <f>IF('Rekapitulace stavby'!AN13="Vyplň údaj","",IF('Rekapitulace stavby'!AN13="","",'Rekapitulace stavby'!AN13))</f>
        <v/>
      </c>
      <c r="K15" s="46"/>
    </row>
    <row r="16" spans="1:70" s="1" customFormat="1" ht="18" customHeight="1">
      <c r="B16" s="42"/>
      <c r="C16" s="43"/>
      <c r="D16" s="43"/>
      <c r="E16" s="35" t="str">
        <f>IF('Rekapitulace stavby'!E14="Vyplň údaj","",IF('Rekapitulace stavby'!E14="","",'Rekapitulace stavby'!E14))</f>
        <v/>
      </c>
      <c r="F16" s="43"/>
      <c r="G16" s="43"/>
      <c r="H16" s="43"/>
      <c r="I16" s="107" t="s">
        <v>37</v>
      </c>
      <c r="J16" s="35" t="str">
        <f>IF('Rekapitulace stavby'!AN14="Vyplň údaj","",IF('Rekapitulace stavby'!AN14="","",'Rekapitulace stavby'!AN14))</f>
        <v/>
      </c>
      <c r="K16" s="46"/>
    </row>
    <row r="17" spans="2:11" s="1" customFormat="1" ht="6.95" customHeight="1">
      <c r="B17" s="42"/>
      <c r="C17" s="43"/>
      <c r="D17" s="43"/>
      <c r="E17" s="43"/>
      <c r="F17" s="43"/>
      <c r="G17" s="43"/>
      <c r="H17" s="43"/>
      <c r="I17" s="106"/>
      <c r="J17" s="43"/>
      <c r="K17" s="46"/>
    </row>
    <row r="18" spans="2:11" s="1" customFormat="1" ht="14.45" customHeight="1">
      <c r="B18" s="42"/>
      <c r="C18" s="43"/>
      <c r="D18" s="37" t="s">
        <v>40</v>
      </c>
      <c r="E18" s="43"/>
      <c r="F18" s="43"/>
      <c r="G18" s="43"/>
      <c r="H18" s="43"/>
      <c r="I18" s="107" t="s">
        <v>35</v>
      </c>
      <c r="J18" s="35" t="str">
        <f>IF('Rekapitulace stavby'!AN16="","",'Rekapitulace stavby'!AN16)</f>
        <v/>
      </c>
      <c r="K18" s="46"/>
    </row>
    <row r="19" spans="2:11" s="1" customFormat="1" ht="18" customHeight="1">
      <c r="B19" s="42"/>
      <c r="C19" s="43"/>
      <c r="D19" s="43"/>
      <c r="E19" s="35" t="str">
        <f>IF('Rekapitulace stavby'!E17="","",'Rekapitulace stavby'!E17)</f>
        <v xml:space="preserve"> </v>
      </c>
      <c r="F19" s="43"/>
      <c r="G19" s="43"/>
      <c r="H19" s="43"/>
      <c r="I19" s="107" t="s">
        <v>37</v>
      </c>
      <c r="J19" s="35" t="str">
        <f>IF('Rekapitulace stavby'!AN17="","",'Rekapitulace stavby'!AN17)</f>
        <v/>
      </c>
      <c r="K19" s="46"/>
    </row>
    <row r="20" spans="2:11" s="1" customFormat="1" ht="6.95" customHeight="1">
      <c r="B20" s="42"/>
      <c r="C20" s="43"/>
      <c r="D20" s="43"/>
      <c r="E20" s="43"/>
      <c r="F20" s="43"/>
      <c r="G20" s="43"/>
      <c r="H20" s="43"/>
      <c r="I20" s="106"/>
      <c r="J20" s="43"/>
      <c r="K20" s="46"/>
    </row>
    <row r="21" spans="2:11" s="1" customFormat="1" ht="14.45" customHeight="1">
      <c r="B21" s="42"/>
      <c r="C21" s="43"/>
      <c r="D21" s="37" t="s">
        <v>42</v>
      </c>
      <c r="E21" s="43"/>
      <c r="F21" s="43"/>
      <c r="G21" s="43"/>
      <c r="H21" s="43"/>
      <c r="I21" s="106"/>
      <c r="J21" s="43"/>
      <c r="K21" s="46"/>
    </row>
    <row r="22" spans="2:11" s="6" customFormat="1" ht="16.5" customHeight="1">
      <c r="B22" s="109"/>
      <c r="C22" s="110"/>
      <c r="D22" s="110"/>
      <c r="E22" s="321" t="s">
        <v>43</v>
      </c>
      <c r="F22" s="321"/>
      <c r="G22" s="321"/>
      <c r="H22" s="321"/>
      <c r="I22" s="111"/>
      <c r="J22" s="110"/>
      <c r="K22" s="112"/>
    </row>
    <row r="23" spans="2:11" s="1" customFormat="1" ht="6.95" customHeight="1">
      <c r="B23" s="42"/>
      <c r="C23" s="43"/>
      <c r="D23" s="43"/>
      <c r="E23" s="43"/>
      <c r="F23" s="43"/>
      <c r="G23" s="43"/>
      <c r="H23" s="43"/>
      <c r="I23" s="106"/>
      <c r="J23" s="43"/>
      <c r="K23" s="46"/>
    </row>
    <row r="24" spans="2:11" s="1" customFormat="1" ht="6.95" customHeight="1">
      <c r="B24" s="42"/>
      <c r="C24" s="43"/>
      <c r="D24" s="69"/>
      <c r="E24" s="69"/>
      <c r="F24" s="69"/>
      <c r="G24" s="69"/>
      <c r="H24" s="69"/>
      <c r="I24" s="113"/>
      <c r="J24" s="69"/>
      <c r="K24" s="114"/>
    </row>
    <row r="25" spans="2:11" s="1" customFormat="1" ht="25.35" customHeight="1">
      <c r="B25" s="42"/>
      <c r="C25" s="43"/>
      <c r="D25" s="115" t="s">
        <v>44</v>
      </c>
      <c r="E25" s="43"/>
      <c r="F25" s="43"/>
      <c r="G25" s="43"/>
      <c r="H25" s="43"/>
      <c r="I25" s="106"/>
      <c r="J25" s="116">
        <f>ROUND(J87,2)</f>
        <v>0</v>
      </c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13"/>
      <c r="J26" s="69"/>
      <c r="K26" s="114"/>
    </row>
    <row r="27" spans="2:11" s="1" customFormat="1" ht="14.45" customHeight="1">
      <c r="B27" s="42"/>
      <c r="C27" s="43"/>
      <c r="D27" s="43"/>
      <c r="E27" s="43"/>
      <c r="F27" s="47" t="s">
        <v>46</v>
      </c>
      <c r="G27" s="43"/>
      <c r="H27" s="43"/>
      <c r="I27" s="117" t="s">
        <v>45</v>
      </c>
      <c r="J27" s="47" t="s">
        <v>47</v>
      </c>
      <c r="K27" s="46"/>
    </row>
    <row r="28" spans="2:11" s="1" customFormat="1" ht="14.45" customHeight="1">
      <c r="B28" s="42"/>
      <c r="C28" s="43"/>
      <c r="D28" s="50" t="s">
        <v>48</v>
      </c>
      <c r="E28" s="50" t="s">
        <v>49</v>
      </c>
      <c r="F28" s="118">
        <f>ROUND(SUM(BE87:BE1807), 2)</f>
        <v>0</v>
      </c>
      <c r="G28" s="43"/>
      <c r="H28" s="43"/>
      <c r="I28" s="119">
        <v>0.21</v>
      </c>
      <c r="J28" s="118">
        <f>ROUND(ROUND((SUM(BE87:BE1807)), 2)*I28, 2)</f>
        <v>0</v>
      </c>
      <c r="K28" s="46"/>
    </row>
    <row r="29" spans="2:11" s="1" customFormat="1" ht="14.45" customHeight="1">
      <c r="B29" s="42"/>
      <c r="C29" s="43"/>
      <c r="D29" s="43"/>
      <c r="E29" s="50" t="s">
        <v>50</v>
      </c>
      <c r="F29" s="118">
        <f>ROUND(SUM(BF87:BF1807), 2)</f>
        <v>0</v>
      </c>
      <c r="G29" s="43"/>
      <c r="H29" s="43"/>
      <c r="I29" s="119">
        <v>0.15</v>
      </c>
      <c r="J29" s="118">
        <f>ROUND(ROUND((SUM(BF87:BF1807)), 2)*I29, 2)</f>
        <v>0</v>
      </c>
      <c r="K29" s="46"/>
    </row>
    <row r="30" spans="2:11" s="1" customFormat="1" ht="14.45" hidden="1" customHeight="1">
      <c r="B30" s="42"/>
      <c r="C30" s="43"/>
      <c r="D30" s="43"/>
      <c r="E30" s="50" t="s">
        <v>51</v>
      </c>
      <c r="F30" s="118">
        <f>ROUND(SUM(BG87:BG1807), 2)</f>
        <v>0</v>
      </c>
      <c r="G30" s="43"/>
      <c r="H30" s="43"/>
      <c r="I30" s="119">
        <v>0.21</v>
      </c>
      <c r="J30" s="118">
        <v>0</v>
      </c>
      <c r="K30" s="46"/>
    </row>
    <row r="31" spans="2:11" s="1" customFormat="1" ht="14.45" hidden="1" customHeight="1">
      <c r="B31" s="42"/>
      <c r="C31" s="43"/>
      <c r="D31" s="43"/>
      <c r="E31" s="50" t="s">
        <v>52</v>
      </c>
      <c r="F31" s="118">
        <f>ROUND(SUM(BH87:BH1807), 2)</f>
        <v>0</v>
      </c>
      <c r="G31" s="43"/>
      <c r="H31" s="43"/>
      <c r="I31" s="119">
        <v>0.15</v>
      </c>
      <c r="J31" s="118">
        <v>0</v>
      </c>
      <c r="K31" s="46"/>
    </row>
    <row r="32" spans="2:11" s="1" customFormat="1" ht="14.45" hidden="1" customHeight="1">
      <c r="B32" s="42"/>
      <c r="C32" s="43"/>
      <c r="D32" s="43"/>
      <c r="E32" s="50" t="s">
        <v>53</v>
      </c>
      <c r="F32" s="118">
        <f>ROUND(SUM(BI87:BI1807), 2)</f>
        <v>0</v>
      </c>
      <c r="G32" s="43"/>
      <c r="H32" s="43"/>
      <c r="I32" s="119">
        <v>0</v>
      </c>
      <c r="J32" s="118">
        <v>0</v>
      </c>
      <c r="K32" s="46"/>
    </row>
    <row r="33" spans="2:11" s="1" customFormat="1" ht="6.95" customHeight="1">
      <c r="B33" s="42"/>
      <c r="C33" s="43"/>
      <c r="D33" s="43"/>
      <c r="E33" s="43"/>
      <c r="F33" s="43"/>
      <c r="G33" s="43"/>
      <c r="H33" s="43"/>
      <c r="I33" s="106"/>
      <c r="J33" s="43"/>
      <c r="K33" s="46"/>
    </row>
    <row r="34" spans="2:11" s="1" customFormat="1" ht="25.35" customHeight="1">
      <c r="B34" s="42"/>
      <c r="C34" s="120"/>
      <c r="D34" s="121" t="s">
        <v>54</v>
      </c>
      <c r="E34" s="72"/>
      <c r="F34" s="72"/>
      <c r="G34" s="122" t="s">
        <v>55</v>
      </c>
      <c r="H34" s="123" t="s">
        <v>56</v>
      </c>
      <c r="I34" s="124"/>
      <c r="J34" s="125">
        <f>SUM(J25:J32)</f>
        <v>0</v>
      </c>
      <c r="K34" s="126"/>
    </row>
    <row r="35" spans="2:11" s="1" customFormat="1" ht="14.45" customHeight="1">
      <c r="B35" s="57"/>
      <c r="C35" s="58"/>
      <c r="D35" s="58"/>
      <c r="E35" s="58"/>
      <c r="F35" s="58"/>
      <c r="G35" s="58"/>
      <c r="H35" s="58"/>
      <c r="I35" s="127"/>
      <c r="J35" s="58"/>
      <c r="K35" s="59"/>
    </row>
    <row r="39" spans="2:11" s="1" customFormat="1" ht="6.95" customHeight="1">
      <c r="B39" s="60"/>
      <c r="C39" s="61"/>
      <c r="D39" s="61"/>
      <c r="E39" s="61"/>
      <c r="F39" s="61"/>
      <c r="G39" s="61"/>
      <c r="H39" s="61"/>
      <c r="I39" s="128"/>
      <c r="J39" s="61"/>
      <c r="K39" s="129"/>
    </row>
    <row r="40" spans="2:11" s="1" customFormat="1" ht="36.950000000000003" customHeight="1">
      <c r="B40" s="42"/>
      <c r="C40" s="30" t="s">
        <v>94</v>
      </c>
      <c r="D40" s="43"/>
      <c r="E40" s="43"/>
      <c r="F40" s="43"/>
      <c r="G40" s="43"/>
      <c r="H40" s="43"/>
      <c r="I40" s="106"/>
      <c r="J40" s="43"/>
      <c r="K40" s="46"/>
    </row>
    <row r="41" spans="2:11" s="1" customFormat="1" ht="6.95" customHeight="1">
      <c r="B41" s="42"/>
      <c r="C41" s="43"/>
      <c r="D41" s="43"/>
      <c r="E41" s="43"/>
      <c r="F41" s="43"/>
      <c r="G41" s="43"/>
      <c r="H41" s="43"/>
      <c r="I41" s="106"/>
      <c r="J41" s="43"/>
      <c r="K41" s="46"/>
    </row>
    <row r="42" spans="2:11" s="1" customFormat="1" ht="14.45" customHeight="1">
      <c r="B42" s="42"/>
      <c r="C42" s="37" t="s">
        <v>19</v>
      </c>
      <c r="D42" s="43"/>
      <c r="E42" s="43"/>
      <c r="F42" s="43"/>
      <c r="G42" s="43"/>
      <c r="H42" s="43"/>
      <c r="I42" s="106"/>
      <c r="J42" s="43"/>
      <c r="K42" s="46"/>
    </row>
    <row r="43" spans="2:11" s="1" customFormat="1" ht="17.25" customHeight="1">
      <c r="B43" s="42"/>
      <c r="C43" s="43"/>
      <c r="D43" s="43"/>
      <c r="E43" s="351" t="str">
        <f>E7</f>
        <v>Výměna oken a oprava dvorní fasády objektu Štefánikova 17</v>
      </c>
      <c r="F43" s="352"/>
      <c r="G43" s="352"/>
      <c r="H43" s="352"/>
      <c r="I43" s="106"/>
      <c r="J43" s="43"/>
      <c r="K43" s="46"/>
    </row>
    <row r="44" spans="2:11" s="1" customFormat="1" ht="6.95" customHeight="1">
      <c r="B44" s="42"/>
      <c r="C44" s="43"/>
      <c r="D44" s="43"/>
      <c r="E44" s="43"/>
      <c r="F44" s="43"/>
      <c r="G44" s="43"/>
      <c r="H44" s="43"/>
      <c r="I44" s="106"/>
      <c r="J44" s="43"/>
      <c r="K44" s="46"/>
    </row>
    <row r="45" spans="2:11" s="1" customFormat="1" ht="18" customHeight="1">
      <c r="B45" s="42"/>
      <c r="C45" s="37" t="s">
        <v>26</v>
      </c>
      <c r="D45" s="43"/>
      <c r="E45" s="43"/>
      <c r="F45" s="35" t="str">
        <f>F10</f>
        <v>Štefánikova 17, Praha 5</v>
      </c>
      <c r="G45" s="43"/>
      <c r="H45" s="43"/>
      <c r="I45" s="107" t="s">
        <v>28</v>
      </c>
      <c r="J45" s="108" t="str">
        <f>IF(J10="","",J10)</f>
        <v>1. 6. 2018</v>
      </c>
      <c r="K45" s="46"/>
    </row>
    <row r="46" spans="2:11" s="1" customFormat="1" ht="6.95" customHeight="1">
      <c r="B46" s="42"/>
      <c r="C46" s="43"/>
      <c r="D46" s="43"/>
      <c r="E46" s="43"/>
      <c r="F46" s="43"/>
      <c r="G46" s="43"/>
      <c r="H46" s="43"/>
      <c r="I46" s="106"/>
      <c r="J46" s="43"/>
      <c r="K46" s="46"/>
    </row>
    <row r="47" spans="2:11" s="1" customFormat="1">
      <c r="B47" s="42"/>
      <c r="C47" s="37" t="s">
        <v>34</v>
      </c>
      <c r="D47" s="43"/>
      <c r="E47" s="43"/>
      <c r="F47" s="35" t="str">
        <f>E13</f>
        <v xml:space="preserve"> </v>
      </c>
      <c r="G47" s="43"/>
      <c r="H47" s="43"/>
      <c r="I47" s="107" t="s">
        <v>40</v>
      </c>
      <c r="J47" s="321" t="str">
        <f>E19</f>
        <v xml:space="preserve"> </v>
      </c>
      <c r="K47" s="46"/>
    </row>
    <row r="48" spans="2:11" s="1" customFormat="1" ht="14.45" customHeight="1">
      <c r="B48" s="42"/>
      <c r="C48" s="37" t="s">
        <v>38</v>
      </c>
      <c r="D48" s="43"/>
      <c r="E48" s="43"/>
      <c r="F48" s="35" t="str">
        <f>IF(E16="","",E16)</f>
        <v/>
      </c>
      <c r="G48" s="43"/>
      <c r="H48" s="43"/>
      <c r="I48" s="106"/>
      <c r="J48" s="353"/>
      <c r="K48" s="46"/>
    </row>
    <row r="49" spans="2:47" s="1" customFormat="1" ht="10.35" customHeight="1">
      <c r="B49" s="42"/>
      <c r="C49" s="43"/>
      <c r="D49" s="43"/>
      <c r="E49" s="43"/>
      <c r="F49" s="43"/>
      <c r="G49" s="43"/>
      <c r="H49" s="43"/>
      <c r="I49" s="106"/>
      <c r="J49" s="43"/>
      <c r="K49" s="46"/>
    </row>
    <row r="50" spans="2:47" s="1" customFormat="1" ht="29.25" customHeight="1">
      <c r="B50" s="42"/>
      <c r="C50" s="130" t="s">
        <v>95</v>
      </c>
      <c r="D50" s="120"/>
      <c r="E50" s="120"/>
      <c r="F50" s="120"/>
      <c r="G50" s="120"/>
      <c r="H50" s="120"/>
      <c r="I50" s="131"/>
      <c r="J50" s="132" t="s">
        <v>96</v>
      </c>
      <c r="K50" s="133"/>
    </row>
    <row r="51" spans="2:47" s="1" customFormat="1" ht="10.35" customHeight="1">
      <c r="B51" s="42"/>
      <c r="C51" s="43"/>
      <c r="D51" s="43"/>
      <c r="E51" s="43"/>
      <c r="F51" s="43"/>
      <c r="G51" s="43"/>
      <c r="H51" s="43"/>
      <c r="I51" s="106"/>
      <c r="J51" s="43"/>
      <c r="K51" s="46"/>
    </row>
    <row r="52" spans="2:47" s="1" customFormat="1" ht="29.25" customHeight="1">
      <c r="B52" s="42"/>
      <c r="C52" s="134" t="s">
        <v>97</v>
      </c>
      <c r="D52" s="43"/>
      <c r="E52" s="43"/>
      <c r="F52" s="43"/>
      <c r="G52" s="43"/>
      <c r="H52" s="43"/>
      <c r="I52" s="106"/>
      <c r="J52" s="116">
        <f>J87</f>
        <v>0</v>
      </c>
      <c r="K52" s="46"/>
      <c r="AU52" s="24" t="s">
        <v>98</v>
      </c>
    </row>
    <row r="53" spans="2:47" s="7" customFormat="1" ht="24.95" customHeight="1">
      <c r="B53" s="135"/>
      <c r="C53" s="136"/>
      <c r="D53" s="137" t="s">
        <v>99</v>
      </c>
      <c r="E53" s="138"/>
      <c r="F53" s="138"/>
      <c r="G53" s="138"/>
      <c r="H53" s="138"/>
      <c r="I53" s="139"/>
      <c r="J53" s="140">
        <f>J88</f>
        <v>0</v>
      </c>
      <c r="K53" s="141"/>
    </row>
    <row r="54" spans="2:47" s="8" customFormat="1" ht="19.899999999999999" customHeight="1">
      <c r="B54" s="142"/>
      <c r="C54" s="143"/>
      <c r="D54" s="144" t="s">
        <v>100</v>
      </c>
      <c r="E54" s="145"/>
      <c r="F54" s="145"/>
      <c r="G54" s="145"/>
      <c r="H54" s="145"/>
      <c r="I54" s="146"/>
      <c r="J54" s="147">
        <f>J89</f>
        <v>0</v>
      </c>
      <c r="K54" s="148"/>
    </row>
    <row r="55" spans="2:47" s="8" customFormat="1" ht="19.899999999999999" customHeight="1">
      <c r="B55" s="142"/>
      <c r="C55" s="143"/>
      <c r="D55" s="144" t="s">
        <v>101</v>
      </c>
      <c r="E55" s="145"/>
      <c r="F55" s="145"/>
      <c r="G55" s="145"/>
      <c r="H55" s="145"/>
      <c r="I55" s="146"/>
      <c r="J55" s="147">
        <f>J465</f>
        <v>0</v>
      </c>
      <c r="K55" s="148"/>
    </row>
    <row r="56" spans="2:47" s="8" customFormat="1" ht="19.899999999999999" customHeight="1">
      <c r="B56" s="142"/>
      <c r="C56" s="143"/>
      <c r="D56" s="144" t="s">
        <v>102</v>
      </c>
      <c r="E56" s="145"/>
      <c r="F56" s="145"/>
      <c r="G56" s="145"/>
      <c r="H56" s="145"/>
      <c r="I56" s="146"/>
      <c r="J56" s="147">
        <f>J890</f>
        <v>0</v>
      </c>
      <c r="K56" s="148"/>
    </row>
    <row r="57" spans="2:47" s="8" customFormat="1" ht="19.899999999999999" customHeight="1">
      <c r="B57" s="142"/>
      <c r="C57" s="143"/>
      <c r="D57" s="144" t="s">
        <v>103</v>
      </c>
      <c r="E57" s="145"/>
      <c r="F57" s="145"/>
      <c r="G57" s="145"/>
      <c r="H57" s="145"/>
      <c r="I57" s="146"/>
      <c r="J57" s="147">
        <f>J901</f>
        <v>0</v>
      </c>
      <c r="K57" s="148"/>
    </row>
    <row r="58" spans="2:47" s="7" customFormat="1" ht="24.95" customHeight="1">
      <c r="B58" s="135"/>
      <c r="C58" s="136"/>
      <c r="D58" s="137" t="s">
        <v>104</v>
      </c>
      <c r="E58" s="138"/>
      <c r="F58" s="138"/>
      <c r="G58" s="138"/>
      <c r="H58" s="138"/>
      <c r="I58" s="139"/>
      <c r="J58" s="140">
        <f>J907</f>
        <v>0</v>
      </c>
      <c r="K58" s="141"/>
    </row>
    <row r="59" spans="2:47" s="8" customFormat="1" ht="19.899999999999999" customHeight="1">
      <c r="B59" s="142"/>
      <c r="C59" s="143"/>
      <c r="D59" s="144" t="s">
        <v>105</v>
      </c>
      <c r="E59" s="145"/>
      <c r="F59" s="145"/>
      <c r="G59" s="145"/>
      <c r="H59" s="145"/>
      <c r="I59" s="146"/>
      <c r="J59" s="147">
        <f>J908</f>
        <v>0</v>
      </c>
      <c r="K59" s="148"/>
    </row>
    <row r="60" spans="2:47" s="8" customFormat="1" ht="19.899999999999999" customHeight="1">
      <c r="B60" s="142"/>
      <c r="C60" s="143"/>
      <c r="D60" s="144" t="s">
        <v>106</v>
      </c>
      <c r="E60" s="145"/>
      <c r="F60" s="145"/>
      <c r="G60" s="145"/>
      <c r="H60" s="145"/>
      <c r="I60" s="146"/>
      <c r="J60" s="147">
        <f>J918</f>
        <v>0</v>
      </c>
      <c r="K60" s="148"/>
    </row>
    <row r="61" spans="2:47" s="8" customFormat="1" ht="19.899999999999999" customHeight="1">
      <c r="B61" s="142"/>
      <c r="C61" s="143"/>
      <c r="D61" s="144" t="s">
        <v>107</v>
      </c>
      <c r="E61" s="145"/>
      <c r="F61" s="145"/>
      <c r="G61" s="145"/>
      <c r="H61" s="145"/>
      <c r="I61" s="146"/>
      <c r="J61" s="147">
        <f>J921</f>
        <v>0</v>
      </c>
      <c r="K61" s="148"/>
    </row>
    <row r="62" spans="2:47" s="8" customFormat="1" ht="19.899999999999999" customHeight="1">
      <c r="B62" s="142"/>
      <c r="C62" s="143"/>
      <c r="D62" s="144" t="s">
        <v>108</v>
      </c>
      <c r="E62" s="145"/>
      <c r="F62" s="145"/>
      <c r="G62" s="145"/>
      <c r="H62" s="145"/>
      <c r="I62" s="146"/>
      <c r="J62" s="147">
        <f>J923</f>
        <v>0</v>
      </c>
      <c r="K62" s="148"/>
    </row>
    <row r="63" spans="2:47" s="8" customFormat="1" ht="19.899999999999999" customHeight="1">
      <c r="B63" s="142"/>
      <c r="C63" s="143"/>
      <c r="D63" s="144" t="s">
        <v>109</v>
      </c>
      <c r="E63" s="145"/>
      <c r="F63" s="145"/>
      <c r="G63" s="145"/>
      <c r="H63" s="145"/>
      <c r="I63" s="146"/>
      <c r="J63" s="147">
        <f>J940</f>
        <v>0</v>
      </c>
      <c r="K63" s="148"/>
    </row>
    <row r="64" spans="2:47" s="8" customFormat="1" ht="19.899999999999999" customHeight="1">
      <c r="B64" s="142"/>
      <c r="C64" s="143"/>
      <c r="D64" s="144" t="s">
        <v>110</v>
      </c>
      <c r="E64" s="145"/>
      <c r="F64" s="145"/>
      <c r="G64" s="145"/>
      <c r="H64" s="145"/>
      <c r="I64" s="146"/>
      <c r="J64" s="147">
        <f>J1146</f>
        <v>0</v>
      </c>
      <c r="K64" s="148"/>
    </row>
    <row r="65" spans="2:12" s="8" customFormat="1" ht="19.899999999999999" customHeight="1">
      <c r="B65" s="142"/>
      <c r="C65" s="143"/>
      <c r="D65" s="144" t="s">
        <v>111</v>
      </c>
      <c r="E65" s="145"/>
      <c r="F65" s="145"/>
      <c r="G65" s="145"/>
      <c r="H65" s="145"/>
      <c r="I65" s="146"/>
      <c r="J65" s="147">
        <f>J1275</f>
        <v>0</v>
      </c>
      <c r="K65" s="148"/>
    </row>
    <row r="66" spans="2:12" s="8" customFormat="1" ht="19.899999999999999" customHeight="1">
      <c r="B66" s="142"/>
      <c r="C66" s="143"/>
      <c r="D66" s="144" t="s">
        <v>112</v>
      </c>
      <c r="E66" s="145"/>
      <c r="F66" s="145"/>
      <c r="G66" s="145"/>
      <c r="H66" s="145"/>
      <c r="I66" s="146"/>
      <c r="J66" s="147">
        <f>J1302</f>
        <v>0</v>
      </c>
      <c r="K66" s="148"/>
    </row>
    <row r="67" spans="2:12" s="8" customFormat="1" ht="19.899999999999999" customHeight="1">
      <c r="B67" s="142"/>
      <c r="C67" s="143"/>
      <c r="D67" s="144" t="s">
        <v>113</v>
      </c>
      <c r="E67" s="145"/>
      <c r="F67" s="145"/>
      <c r="G67" s="145"/>
      <c r="H67" s="145"/>
      <c r="I67" s="146"/>
      <c r="J67" s="147">
        <f>J1586</f>
        <v>0</v>
      </c>
      <c r="K67" s="148"/>
    </row>
    <row r="68" spans="2:12" s="8" customFormat="1" ht="19.899999999999999" customHeight="1">
      <c r="B68" s="142"/>
      <c r="C68" s="143"/>
      <c r="D68" s="144" t="s">
        <v>114</v>
      </c>
      <c r="E68" s="145"/>
      <c r="F68" s="145"/>
      <c r="G68" s="145"/>
      <c r="H68" s="145"/>
      <c r="I68" s="146"/>
      <c r="J68" s="147">
        <f>J1737</f>
        <v>0</v>
      </c>
      <c r="K68" s="148"/>
    </row>
    <row r="69" spans="2:12" s="7" customFormat="1" ht="24.95" customHeight="1">
      <c r="B69" s="135"/>
      <c r="C69" s="136"/>
      <c r="D69" s="137" t="s">
        <v>115</v>
      </c>
      <c r="E69" s="138"/>
      <c r="F69" s="138"/>
      <c r="G69" s="138"/>
      <c r="H69" s="138"/>
      <c r="I69" s="139"/>
      <c r="J69" s="140">
        <f>J1805</f>
        <v>0</v>
      </c>
      <c r="K69" s="141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06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27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28"/>
      <c r="J75" s="61"/>
      <c r="K75" s="61"/>
      <c r="L75" s="42"/>
    </row>
    <row r="76" spans="2:12" s="1" customFormat="1" ht="36.950000000000003" customHeight="1">
      <c r="B76" s="42"/>
      <c r="C76" s="62" t="s">
        <v>116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17.25" customHeight="1">
      <c r="B79" s="42"/>
      <c r="E79" s="332" t="str">
        <f>E7</f>
        <v>Výměna oken a oprava dvorní fasády objektu Štefánikova 17</v>
      </c>
      <c r="F79" s="354"/>
      <c r="G79" s="354"/>
      <c r="H79" s="354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26</v>
      </c>
      <c r="F81" s="149" t="str">
        <f>F10</f>
        <v>Štefánikova 17, Praha 5</v>
      </c>
      <c r="I81" s="150" t="s">
        <v>28</v>
      </c>
      <c r="J81" s="68" t="str">
        <f>IF(J10="","",J10)</f>
        <v>1. 6. 2018</v>
      </c>
      <c r="L81" s="42"/>
    </row>
    <row r="82" spans="2:65" s="1" customFormat="1" ht="6.95" customHeight="1">
      <c r="B82" s="42"/>
      <c r="L82" s="42"/>
    </row>
    <row r="83" spans="2:65" s="1" customFormat="1">
      <c r="B83" s="42"/>
      <c r="C83" s="64" t="s">
        <v>34</v>
      </c>
      <c r="F83" s="149" t="str">
        <f>E13</f>
        <v xml:space="preserve"> </v>
      </c>
      <c r="I83" s="150" t="s">
        <v>40</v>
      </c>
      <c r="J83" s="149" t="str">
        <f>E19</f>
        <v xml:space="preserve"> </v>
      </c>
      <c r="L83" s="42"/>
    </row>
    <row r="84" spans="2:65" s="1" customFormat="1" ht="14.45" customHeight="1">
      <c r="B84" s="42"/>
      <c r="C84" s="64" t="s">
        <v>38</v>
      </c>
      <c r="F84" s="149" t="str">
        <f>IF(E16="","",E16)</f>
        <v/>
      </c>
      <c r="L84" s="42"/>
    </row>
    <row r="85" spans="2:65" s="1" customFormat="1" ht="10.35" customHeight="1">
      <c r="B85" s="42"/>
      <c r="L85" s="42"/>
    </row>
    <row r="86" spans="2:65" s="9" customFormat="1" ht="29.25" customHeight="1">
      <c r="B86" s="151"/>
      <c r="C86" s="152" t="s">
        <v>117</v>
      </c>
      <c r="D86" s="153" t="s">
        <v>63</v>
      </c>
      <c r="E86" s="153" t="s">
        <v>59</v>
      </c>
      <c r="F86" s="153" t="s">
        <v>118</v>
      </c>
      <c r="G86" s="153" t="s">
        <v>119</v>
      </c>
      <c r="H86" s="153" t="s">
        <v>120</v>
      </c>
      <c r="I86" s="154" t="s">
        <v>121</v>
      </c>
      <c r="J86" s="153" t="s">
        <v>96</v>
      </c>
      <c r="K86" s="155" t="s">
        <v>122</v>
      </c>
      <c r="L86" s="151"/>
      <c r="M86" s="74" t="s">
        <v>123</v>
      </c>
      <c r="N86" s="75" t="s">
        <v>48</v>
      </c>
      <c r="O86" s="75" t="s">
        <v>124</v>
      </c>
      <c r="P86" s="75" t="s">
        <v>125</v>
      </c>
      <c r="Q86" s="75" t="s">
        <v>126</v>
      </c>
      <c r="R86" s="75" t="s">
        <v>127</v>
      </c>
      <c r="S86" s="75" t="s">
        <v>128</v>
      </c>
      <c r="T86" s="76" t="s">
        <v>129</v>
      </c>
    </row>
    <row r="87" spans="2:65" s="1" customFormat="1" ht="29.25" customHeight="1">
      <c r="B87" s="42"/>
      <c r="C87" s="78" t="s">
        <v>97</v>
      </c>
      <c r="J87" s="156">
        <f>BK87</f>
        <v>0</v>
      </c>
      <c r="L87" s="42"/>
      <c r="M87" s="77"/>
      <c r="N87" s="69"/>
      <c r="O87" s="69"/>
      <c r="P87" s="157">
        <f>P88+P907+P1805</f>
        <v>0</v>
      </c>
      <c r="Q87" s="69"/>
      <c r="R87" s="157">
        <f>R88+R907+R1805</f>
        <v>54.81534972</v>
      </c>
      <c r="S87" s="69"/>
      <c r="T87" s="158">
        <f>T88+T907+T1805</f>
        <v>59.720520780000008</v>
      </c>
      <c r="AT87" s="24" t="s">
        <v>77</v>
      </c>
      <c r="AU87" s="24" t="s">
        <v>98</v>
      </c>
      <c r="BK87" s="159">
        <f>BK88+BK907+BK1805</f>
        <v>0</v>
      </c>
    </row>
    <row r="88" spans="2:65" s="10" customFormat="1" ht="37.35" customHeight="1">
      <c r="B88" s="160"/>
      <c r="D88" s="161" t="s">
        <v>77</v>
      </c>
      <c r="E88" s="162" t="s">
        <v>130</v>
      </c>
      <c r="F88" s="162" t="s">
        <v>131</v>
      </c>
      <c r="I88" s="163"/>
      <c r="J88" s="164">
        <f>BK88</f>
        <v>0</v>
      </c>
      <c r="L88" s="160"/>
      <c r="M88" s="165"/>
      <c r="N88" s="166"/>
      <c r="O88" s="166"/>
      <c r="P88" s="167">
        <f>P89+P465+P890+P901</f>
        <v>0</v>
      </c>
      <c r="Q88" s="166"/>
      <c r="R88" s="167">
        <f>R89+R465+R890+R901</f>
        <v>51.701742250000002</v>
      </c>
      <c r="S88" s="166"/>
      <c r="T88" s="168">
        <f>T89+T465+T890+T901</f>
        <v>55.525377000000006</v>
      </c>
      <c r="AR88" s="161" t="s">
        <v>25</v>
      </c>
      <c r="AT88" s="169" t="s">
        <v>77</v>
      </c>
      <c r="AU88" s="169" t="s">
        <v>78</v>
      </c>
      <c r="AY88" s="161" t="s">
        <v>132</v>
      </c>
      <c r="BK88" s="170">
        <f>BK89+BK465+BK890+BK901</f>
        <v>0</v>
      </c>
    </row>
    <row r="89" spans="2:65" s="10" customFormat="1" ht="19.899999999999999" customHeight="1">
      <c r="B89" s="160"/>
      <c r="D89" s="161" t="s">
        <v>77</v>
      </c>
      <c r="E89" s="171" t="s">
        <v>133</v>
      </c>
      <c r="F89" s="171" t="s">
        <v>134</v>
      </c>
      <c r="I89" s="163"/>
      <c r="J89" s="172">
        <f>BK89</f>
        <v>0</v>
      </c>
      <c r="L89" s="160"/>
      <c r="M89" s="165"/>
      <c r="N89" s="166"/>
      <c r="O89" s="166"/>
      <c r="P89" s="167">
        <f>SUM(P90:P464)</f>
        <v>0</v>
      </c>
      <c r="Q89" s="166"/>
      <c r="R89" s="167">
        <f>SUM(R90:R464)</f>
        <v>41.443437680000002</v>
      </c>
      <c r="S89" s="166"/>
      <c r="T89" s="168">
        <f>SUM(T90:T464)</f>
        <v>10.34</v>
      </c>
      <c r="AR89" s="161" t="s">
        <v>25</v>
      </c>
      <c r="AT89" s="169" t="s">
        <v>77</v>
      </c>
      <c r="AU89" s="169" t="s">
        <v>25</v>
      </c>
      <c r="AY89" s="161" t="s">
        <v>132</v>
      </c>
      <c r="BK89" s="170">
        <f>SUM(BK90:BK464)</f>
        <v>0</v>
      </c>
    </row>
    <row r="90" spans="2:65" s="1" customFormat="1" ht="16.5" customHeight="1">
      <c r="B90" s="173"/>
      <c r="C90" s="174" t="s">
        <v>25</v>
      </c>
      <c r="D90" s="174" t="s">
        <v>135</v>
      </c>
      <c r="E90" s="175" t="s">
        <v>136</v>
      </c>
      <c r="F90" s="176" t="s">
        <v>137</v>
      </c>
      <c r="G90" s="177" t="s">
        <v>138</v>
      </c>
      <c r="H90" s="178">
        <v>365.8</v>
      </c>
      <c r="I90" s="179"/>
      <c r="J90" s="180">
        <f>ROUND(I90*H90,2)</f>
        <v>0</v>
      </c>
      <c r="K90" s="176" t="s">
        <v>5</v>
      </c>
      <c r="L90" s="42"/>
      <c r="M90" s="181" t="s">
        <v>5</v>
      </c>
      <c r="N90" s="182" t="s">
        <v>49</v>
      </c>
      <c r="O90" s="43"/>
      <c r="P90" s="183">
        <f>O90*H90</f>
        <v>0</v>
      </c>
      <c r="Q90" s="183">
        <v>2.4000000000000001E-4</v>
      </c>
      <c r="R90" s="183">
        <f>Q90*H90</f>
        <v>8.7792000000000009E-2</v>
      </c>
      <c r="S90" s="183">
        <v>0</v>
      </c>
      <c r="T90" s="184">
        <f>S90*H90</f>
        <v>0</v>
      </c>
      <c r="AR90" s="24" t="s">
        <v>139</v>
      </c>
      <c r="AT90" s="24" t="s">
        <v>135</v>
      </c>
      <c r="AU90" s="24" t="s">
        <v>87</v>
      </c>
      <c r="AY90" s="24" t="s">
        <v>132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25</v>
      </c>
      <c r="BK90" s="185">
        <f>ROUND(I90*H90,2)</f>
        <v>0</v>
      </c>
      <c r="BL90" s="24" t="s">
        <v>139</v>
      </c>
      <c r="BM90" s="24" t="s">
        <v>140</v>
      </c>
    </row>
    <row r="91" spans="2:65" s="11" customFormat="1" ht="13.5">
      <c r="B91" s="186"/>
      <c r="D91" s="187" t="s">
        <v>141</v>
      </c>
      <c r="E91" s="188" t="s">
        <v>5</v>
      </c>
      <c r="F91" s="189" t="s">
        <v>142</v>
      </c>
      <c r="H91" s="188" t="s">
        <v>5</v>
      </c>
      <c r="I91" s="190"/>
      <c r="L91" s="186"/>
      <c r="M91" s="191"/>
      <c r="N91" s="192"/>
      <c r="O91" s="192"/>
      <c r="P91" s="192"/>
      <c r="Q91" s="192"/>
      <c r="R91" s="192"/>
      <c r="S91" s="192"/>
      <c r="T91" s="193"/>
      <c r="AT91" s="188" t="s">
        <v>141</v>
      </c>
      <c r="AU91" s="188" t="s">
        <v>87</v>
      </c>
      <c r="AV91" s="11" t="s">
        <v>25</v>
      </c>
      <c r="AW91" s="11" t="s">
        <v>41</v>
      </c>
      <c r="AX91" s="11" t="s">
        <v>78</v>
      </c>
      <c r="AY91" s="188" t="s">
        <v>132</v>
      </c>
    </row>
    <row r="92" spans="2:65" s="12" customFormat="1" ht="13.5">
      <c r="B92" s="194"/>
      <c r="D92" s="187" t="s">
        <v>141</v>
      </c>
      <c r="E92" s="195" t="s">
        <v>5</v>
      </c>
      <c r="F92" s="196" t="s">
        <v>143</v>
      </c>
      <c r="H92" s="197">
        <v>15.5</v>
      </c>
      <c r="I92" s="198"/>
      <c r="L92" s="194"/>
      <c r="M92" s="199"/>
      <c r="N92" s="200"/>
      <c r="O92" s="200"/>
      <c r="P92" s="200"/>
      <c r="Q92" s="200"/>
      <c r="R92" s="200"/>
      <c r="S92" s="200"/>
      <c r="T92" s="201"/>
      <c r="AT92" s="195" t="s">
        <v>141</v>
      </c>
      <c r="AU92" s="195" t="s">
        <v>87</v>
      </c>
      <c r="AV92" s="12" t="s">
        <v>87</v>
      </c>
      <c r="AW92" s="12" t="s">
        <v>41</v>
      </c>
      <c r="AX92" s="12" t="s">
        <v>78</v>
      </c>
      <c r="AY92" s="195" t="s">
        <v>132</v>
      </c>
    </row>
    <row r="93" spans="2:65" s="12" customFormat="1" ht="13.5">
      <c r="B93" s="194"/>
      <c r="D93" s="187" t="s">
        <v>141</v>
      </c>
      <c r="E93" s="195" t="s">
        <v>5</v>
      </c>
      <c r="F93" s="196" t="s">
        <v>144</v>
      </c>
      <c r="H93" s="197">
        <v>18</v>
      </c>
      <c r="I93" s="198"/>
      <c r="L93" s="194"/>
      <c r="M93" s="199"/>
      <c r="N93" s="200"/>
      <c r="O93" s="200"/>
      <c r="P93" s="200"/>
      <c r="Q93" s="200"/>
      <c r="R93" s="200"/>
      <c r="S93" s="200"/>
      <c r="T93" s="201"/>
      <c r="AT93" s="195" t="s">
        <v>141</v>
      </c>
      <c r="AU93" s="195" t="s">
        <v>87</v>
      </c>
      <c r="AV93" s="12" t="s">
        <v>87</v>
      </c>
      <c r="AW93" s="12" t="s">
        <v>41</v>
      </c>
      <c r="AX93" s="12" t="s">
        <v>78</v>
      </c>
      <c r="AY93" s="195" t="s">
        <v>132</v>
      </c>
    </row>
    <row r="94" spans="2:65" s="12" customFormat="1" ht="13.5">
      <c r="B94" s="194"/>
      <c r="D94" s="187" t="s">
        <v>141</v>
      </c>
      <c r="E94" s="195" t="s">
        <v>5</v>
      </c>
      <c r="F94" s="196" t="s">
        <v>145</v>
      </c>
      <c r="H94" s="197">
        <v>29</v>
      </c>
      <c r="I94" s="198"/>
      <c r="L94" s="194"/>
      <c r="M94" s="199"/>
      <c r="N94" s="200"/>
      <c r="O94" s="200"/>
      <c r="P94" s="200"/>
      <c r="Q94" s="200"/>
      <c r="R94" s="200"/>
      <c r="S94" s="200"/>
      <c r="T94" s="201"/>
      <c r="AT94" s="195" t="s">
        <v>141</v>
      </c>
      <c r="AU94" s="195" t="s">
        <v>87</v>
      </c>
      <c r="AV94" s="12" t="s">
        <v>87</v>
      </c>
      <c r="AW94" s="12" t="s">
        <v>41</v>
      </c>
      <c r="AX94" s="12" t="s">
        <v>78</v>
      </c>
      <c r="AY94" s="195" t="s">
        <v>132</v>
      </c>
    </row>
    <row r="95" spans="2:65" s="12" customFormat="1" ht="13.5">
      <c r="B95" s="194"/>
      <c r="D95" s="187" t="s">
        <v>141</v>
      </c>
      <c r="E95" s="195" t="s">
        <v>5</v>
      </c>
      <c r="F95" s="196" t="s">
        <v>146</v>
      </c>
      <c r="H95" s="197">
        <v>34.799999999999997</v>
      </c>
      <c r="I95" s="198"/>
      <c r="L95" s="194"/>
      <c r="M95" s="199"/>
      <c r="N95" s="200"/>
      <c r="O95" s="200"/>
      <c r="P95" s="200"/>
      <c r="Q95" s="200"/>
      <c r="R95" s="200"/>
      <c r="S95" s="200"/>
      <c r="T95" s="201"/>
      <c r="AT95" s="195" t="s">
        <v>141</v>
      </c>
      <c r="AU95" s="195" t="s">
        <v>87</v>
      </c>
      <c r="AV95" s="12" t="s">
        <v>87</v>
      </c>
      <c r="AW95" s="12" t="s">
        <v>41</v>
      </c>
      <c r="AX95" s="12" t="s">
        <v>78</v>
      </c>
      <c r="AY95" s="195" t="s">
        <v>132</v>
      </c>
    </row>
    <row r="96" spans="2:65" s="12" customFormat="1" ht="13.5">
      <c r="B96" s="194"/>
      <c r="D96" s="187" t="s">
        <v>141</v>
      </c>
      <c r="E96" s="195" t="s">
        <v>5</v>
      </c>
      <c r="F96" s="196" t="s">
        <v>147</v>
      </c>
      <c r="H96" s="197">
        <v>12</v>
      </c>
      <c r="I96" s="198"/>
      <c r="L96" s="194"/>
      <c r="M96" s="199"/>
      <c r="N96" s="200"/>
      <c r="O96" s="200"/>
      <c r="P96" s="200"/>
      <c r="Q96" s="200"/>
      <c r="R96" s="200"/>
      <c r="S96" s="200"/>
      <c r="T96" s="201"/>
      <c r="AT96" s="195" t="s">
        <v>141</v>
      </c>
      <c r="AU96" s="195" t="s">
        <v>87</v>
      </c>
      <c r="AV96" s="12" t="s">
        <v>87</v>
      </c>
      <c r="AW96" s="12" t="s">
        <v>41</v>
      </c>
      <c r="AX96" s="12" t="s">
        <v>78</v>
      </c>
      <c r="AY96" s="195" t="s">
        <v>132</v>
      </c>
    </row>
    <row r="97" spans="2:65" s="12" customFormat="1" ht="13.5">
      <c r="B97" s="194"/>
      <c r="D97" s="187" t="s">
        <v>141</v>
      </c>
      <c r="E97" s="195" t="s">
        <v>5</v>
      </c>
      <c r="F97" s="196" t="s">
        <v>148</v>
      </c>
      <c r="H97" s="197">
        <v>11</v>
      </c>
      <c r="I97" s="198"/>
      <c r="L97" s="194"/>
      <c r="M97" s="199"/>
      <c r="N97" s="200"/>
      <c r="O97" s="200"/>
      <c r="P97" s="200"/>
      <c r="Q97" s="200"/>
      <c r="R97" s="200"/>
      <c r="S97" s="200"/>
      <c r="T97" s="201"/>
      <c r="AT97" s="195" t="s">
        <v>141</v>
      </c>
      <c r="AU97" s="195" t="s">
        <v>87</v>
      </c>
      <c r="AV97" s="12" t="s">
        <v>87</v>
      </c>
      <c r="AW97" s="12" t="s">
        <v>41</v>
      </c>
      <c r="AX97" s="12" t="s">
        <v>78</v>
      </c>
      <c r="AY97" s="195" t="s">
        <v>132</v>
      </c>
    </row>
    <row r="98" spans="2:65" s="12" customFormat="1" ht="13.5">
      <c r="B98" s="194"/>
      <c r="D98" s="187" t="s">
        <v>141</v>
      </c>
      <c r="E98" s="195" t="s">
        <v>5</v>
      </c>
      <c r="F98" s="196" t="s">
        <v>149</v>
      </c>
      <c r="H98" s="197">
        <v>6.5</v>
      </c>
      <c r="I98" s="198"/>
      <c r="L98" s="194"/>
      <c r="M98" s="199"/>
      <c r="N98" s="200"/>
      <c r="O98" s="200"/>
      <c r="P98" s="200"/>
      <c r="Q98" s="200"/>
      <c r="R98" s="200"/>
      <c r="S98" s="200"/>
      <c r="T98" s="201"/>
      <c r="AT98" s="195" t="s">
        <v>141</v>
      </c>
      <c r="AU98" s="195" t="s">
        <v>87</v>
      </c>
      <c r="AV98" s="12" t="s">
        <v>87</v>
      </c>
      <c r="AW98" s="12" t="s">
        <v>41</v>
      </c>
      <c r="AX98" s="12" t="s">
        <v>78</v>
      </c>
      <c r="AY98" s="195" t="s">
        <v>132</v>
      </c>
    </row>
    <row r="99" spans="2:65" s="13" customFormat="1" ht="13.5">
      <c r="B99" s="202"/>
      <c r="D99" s="187" t="s">
        <v>141</v>
      </c>
      <c r="E99" s="203" t="s">
        <v>5</v>
      </c>
      <c r="F99" s="204" t="s">
        <v>150</v>
      </c>
      <c r="H99" s="205">
        <v>126.8</v>
      </c>
      <c r="I99" s="206"/>
      <c r="L99" s="202"/>
      <c r="M99" s="207"/>
      <c r="N99" s="208"/>
      <c r="O99" s="208"/>
      <c r="P99" s="208"/>
      <c r="Q99" s="208"/>
      <c r="R99" s="208"/>
      <c r="S99" s="208"/>
      <c r="T99" s="209"/>
      <c r="AT99" s="203" t="s">
        <v>141</v>
      </c>
      <c r="AU99" s="203" t="s">
        <v>87</v>
      </c>
      <c r="AV99" s="13" t="s">
        <v>151</v>
      </c>
      <c r="AW99" s="13" t="s">
        <v>41</v>
      </c>
      <c r="AX99" s="13" t="s">
        <v>78</v>
      </c>
      <c r="AY99" s="203" t="s">
        <v>132</v>
      </c>
    </row>
    <row r="100" spans="2:65" s="11" customFormat="1" ht="13.5">
      <c r="B100" s="186"/>
      <c r="D100" s="187" t="s">
        <v>141</v>
      </c>
      <c r="E100" s="188" t="s">
        <v>5</v>
      </c>
      <c r="F100" s="189" t="s">
        <v>152</v>
      </c>
      <c r="H100" s="188" t="s">
        <v>5</v>
      </c>
      <c r="I100" s="190"/>
      <c r="L100" s="186"/>
      <c r="M100" s="191"/>
      <c r="N100" s="192"/>
      <c r="O100" s="192"/>
      <c r="P100" s="192"/>
      <c r="Q100" s="192"/>
      <c r="R100" s="192"/>
      <c r="S100" s="192"/>
      <c r="T100" s="193"/>
      <c r="AT100" s="188" t="s">
        <v>141</v>
      </c>
      <c r="AU100" s="188" t="s">
        <v>87</v>
      </c>
      <c r="AV100" s="11" t="s">
        <v>25</v>
      </c>
      <c r="AW100" s="11" t="s">
        <v>41</v>
      </c>
      <c r="AX100" s="11" t="s">
        <v>78</v>
      </c>
      <c r="AY100" s="188" t="s">
        <v>132</v>
      </c>
    </row>
    <row r="101" spans="2:65" s="12" customFormat="1" ht="13.5">
      <c r="B101" s="194"/>
      <c r="D101" s="187" t="s">
        <v>141</v>
      </c>
      <c r="E101" s="195" t="s">
        <v>5</v>
      </c>
      <c r="F101" s="196" t="s">
        <v>153</v>
      </c>
      <c r="H101" s="197">
        <v>28</v>
      </c>
      <c r="I101" s="198"/>
      <c r="L101" s="194"/>
      <c r="M101" s="199"/>
      <c r="N101" s="200"/>
      <c r="O101" s="200"/>
      <c r="P101" s="200"/>
      <c r="Q101" s="200"/>
      <c r="R101" s="200"/>
      <c r="S101" s="200"/>
      <c r="T101" s="201"/>
      <c r="AT101" s="195" t="s">
        <v>141</v>
      </c>
      <c r="AU101" s="195" t="s">
        <v>87</v>
      </c>
      <c r="AV101" s="12" t="s">
        <v>87</v>
      </c>
      <c r="AW101" s="12" t="s">
        <v>41</v>
      </c>
      <c r="AX101" s="12" t="s">
        <v>78</v>
      </c>
      <c r="AY101" s="195" t="s">
        <v>132</v>
      </c>
    </row>
    <row r="102" spans="2:65" s="12" customFormat="1" ht="13.5">
      <c r="B102" s="194"/>
      <c r="D102" s="187" t="s">
        <v>141</v>
      </c>
      <c r="E102" s="195" t="s">
        <v>5</v>
      </c>
      <c r="F102" s="196" t="s">
        <v>154</v>
      </c>
      <c r="H102" s="197">
        <v>14.5</v>
      </c>
      <c r="I102" s="198"/>
      <c r="L102" s="194"/>
      <c r="M102" s="199"/>
      <c r="N102" s="200"/>
      <c r="O102" s="200"/>
      <c r="P102" s="200"/>
      <c r="Q102" s="200"/>
      <c r="R102" s="200"/>
      <c r="S102" s="200"/>
      <c r="T102" s="201"/>
      <c r="AT102" s="195" t="s">
        <v>141</v>
      </c>
      <c r="AU102" s="195" t="s">
        <v>87</v>
      </c>
      <c r="AV102" s="12" t="s">
        <v>87</v>
      </c>
      <c r="AW102" s="12" t="s">
        <v>41</v>
      </c>
      <c r="AX102" s="12" t="s">
        <v>78</v>
      </c>
      <c r="AY102" s="195" t="s">
        <v>132</v>
      </c>
    </row>
    <row r="103" spans="2:65" s="12" customFormat="1" ht="13.5">
      <c r="B103" s="194"/>
      <c r="D103" s="187" t="s">
        <v>141</v>
      </c>
      <c r="E103" s="195" t="s">
        <v>5</v>
      </c>
      <c r="F103" s="196" t="s">
        <v>155</v>
      </c>
      <c r="H103" s="197">
        <v>7.5</v>
      </c>
      <c r="I103" s="198"/>
      <c r="L103" s="194"/>
      <c r="M103" s="199"/>
      <c r="N103" s="200"/>
      <c r="O103" s="200"/>
      <c r="P103" s="200"/>
      <c r="Q103" s="200"/>
      <c r="R103" s="200"/>
      <c r="S103" s="200"/>
      <c r="T103" s="201"/>
      <c r="AT103" s="195" t="s">
        <v>141</v>
      </c>
      <c r="AU103" s="195" t="s">
        <v>87</v>
      </c>
      <c r="AV103" s="12" t="s">
        <v>87</v>
      </c>
      <c r="AW103" s="12" t="s">
        <v>41</v>
      </c>
      <c r="AX103" s="12" t="s">
        <v>78</v>
      </c>
      <c r="AY103" s="195" t="s">
        <v>132</v>
      </c>
    </row>
    <row r="104" spans="2:65" s="12" customFormat="1" ht="13.5">
      <c r="B104" s="194"/>
      <c r="D104" s="187" t="s">
        <v>141</v>
      </c>
      <c r="E104" s="195" t="s">
        <v>5</v>
      </c>
      <c r="F104" s="196" t="s">
        <v>156</v>
      </c>
      <c r="H104" s="197">
        <v>37.5</v>
      </c>
      <c r="I104" s="198"/>
      <c r="L104" s="194"/>
      <c r="M104" s="199"/>
      <c r="N104" s="200"/>
      <c r="O104" s="200"/>
      <c r="P104" s="200"/>
      <c r="Q104" s="200"/>
      <c r="R104" s="200"/>
      <c r="S104" s="200"/>
      <c r="T104" s="201"/>
      <c r="AT104" s="195" t="s">
        <v>141</v>
      </c>
      <c r="AU104" s="195" t="s">
        <v>87</v>
      </c>
      <c r="AV104" s="12" t="s">
        <v>87</v>
      </c>
      <c r="AW104" s="12" t="s">
        <v>41</v>
      </c>
      <c r="AX104" s="12" t="s">
        <v>78</v>
      </c>
      <c r="AY104" s="195" t="s">
        <v>132</v>
      </c>
    </row>
    <row r="105" spans="2:65" s="12" customFormat="1" ht="13.5">
      <c r="B105" s="194"/>
      <c r="D105" s="187" t="s">
        <v>141</v>
      </c>
      <c r="E105" s="195" t="s">
        <v>5</v>
      </c>
      <c r="F105" s="196" t="s">
        <v>157</v>
      </c>
      <c r="H105" s="197">
        <v>37.5</v>
      </c>
      <c r="I105" s="198"/>
      <c r="L105" s="194"/>
      <c r="M105" s="199"/>
      <c r="N105" s="200"/>
      <c r="O105" s="200"/>
      <c r="P105" s="200"/>
      <c r="Q105" s="200"/>
      <c r="R105" s="200"/>
      <c r="S105" s="200"/>
      <c r="T105" s="201"/>
      <c r="AT105" s="195" t="s">
        <v>141</v>
      </c>
      <c r="AU105" s="195" t="s">
        <v>87</v>
      </c>
      <c r="AV105" s="12" t="s">
        <v>87</v>
      </c>
      <c r="AW105" s="12" t="s">
        <v>41</v>
      </c>
      <c r="AX105" s="12" t="s">
        <v>78</v>
      </c>
      <c r="AY105" s="195" t="s">
        <v>132</v>
      </c>
    </row>
    <row r="106" spans="2:65" s="12" customFormat="1" ht="13.5">
      <c r="B106" s="194"/>
      <c r="D106" s="187" t="s">
        <v>141</v>
      </c>
      <c r="E106" s="195" t="s">
        <v>5</v>
      </c>
      <c r="F106" s="196" t="s">
        <v>158</v>
      </c>
      <c r="H106" s="197">
        <v>19</v>
      </c>
      <c r="I106" s="198"/>
      <c r="L106" s="194"/>
      <c r="M106" s="199"/>
      <c r="N106" s="200"/>
      <c r="O106" s="200"/>
      <c r="P106" s="200"/>
      <c r="Q106" s="200"/>
      <c r="R106" s="200"/>
      <c r="S106" s="200"/>
      <c r="T106" s="201"/>
      <c r="AT106" s="195" t="s">
        <v>141</v>
      </c>
      <c r="AU106" s="195" t="s">
        <v>87</v>
      </c>
      <c r="AV106" s="12" t="s">
        <v>87</v>
      </c>
      <c r="AW106" s="12" t="s">
        <v>41</v>
      </c>
      <c r="AX106" s="12" t="s">
        <v>78</v>
      </c>
      <c r="AY106" s="195" t="s">
        <v>132</v>
      </c>
    </row>
    <row r="107" spans="2:65" s="13" customFormat="1" ht="13.5">
      <c r="B107" s="202"/>
      <c r="D107" s="187" t="s">
        <v>141</v>
      </c>
      <c r="E107" s="203" t="s">
        <v>5</v>
      </c>
      <c r="F107" s="204" t="s">
        <v>150</v>
      </c>
      <c r="H107" s="205">
        <v>144</v>
      </c>
      <c r="I107" s="206"/>
      <c r="L107" s="202"/>
      <c r="M107" s="207"/>
      <c r="N107" s="208"/>
      <c r="O107" s="208"/>
      <c r="P107" s="208"/>
      <c r="Q107" s="208"/>
      <c r="R107" s="208"/>
      <c r="S107" s="208"/>
      <c r="T107" s="209"/>
      <c r="AT107" s="203" t="s">
        <v>141</v>
      </c>
      <c r="AU107" s="203" t="s">
        <v>87</v>
      </c>
      <c r="AV107" s="13" t="s">
        <v>151</v>
      </c>
      <c r="AW107" s="13" t="s">
        <v>41</v>
      </c>
      <c r="AX107" s="13" t="s">
        <v>78</v>
      </c>
      <c r="AY107" s="203" t="s">
        <v>132</v>
      </c>
    </row>
    <row r="108" spans="2:65" s="12" customFormat="1" ht="13.5">
      <c r="B108" s="194"/>
      <c r="D108" s="187" t="s">
        <v>141</v>
      </c>
      <c r="E108" s="195" t="s">
        <v>5</v>
      </c>
      <c r="F108" s="196" t="s">
        <v>159</v>
      </c>
      <c r="H108" s="197">
        <v>95</v>
      </c>
      <c r="I108" s="198"/>
      <c r="L108" s="194"/>
      <c r="M108" s="199"/>
      <c r="N108" s="200"/>
      <c r="O108" s="200"/>
      <c r="P108" s="200"/>
      <c r="Q108" s="200"/>
      <c r="R108" s="200"/>
      <c r="S108" s="200"/>
      <c r="T108" s="201"/>
      <c r="AT108" s="195" t="s">
        <v>141</v>
      </c>
      <c r="AU108" s="195" t="s">
        <v>87</v>
      </c>
      <c r="AV108" s="12" t="s">
        <v>87</v>
      </c>
      <c r="AW108" s="12" t="s">
        <v>41</v>
      </c>
      <c r="AX108" s="12" t="s">
        <v>78</v>
      </c>
      <c r="AY108" s="195" t="s">
        <v>132</v>
      </c>
    </row>
    <row r="109" spans="2:65" s="14" customFormat="1" ht="13.5">
      <c r="B109" s="210"/>
      <c r="D109" s="187" t="s">
        <v>141</v>
      </c>
      <c r="E109" s="211" t="s">
        <v>5</v>
      </c>
      <c r="F109" s="212" t="s">
        <v>160</v>
      </c>
      <c r="H109" s="213">
        <v>365.8</v>
      </c>
      <c r="I109" s="214"/>
      <c r="L109" s="210"/>
      <c r="M109" s="215"/>
      <c r="N109" s="216"/>
      <c r="O109" s="216"/>
      <c r="P109" s="216"/>
      <c r="Q109" s="216"/>
      <c r="R109" s="216"/>
      <c r="S109" s="216"/>
      <c r="T109" s="217"/>
      <c r="AT109" s="211" t="s">
        <v>141</v>
      </c>
      <c r="AU109" s="211" t="s">
        <v>87</v>
      </c>
      <c r="AV109" s="14" t="s">
        <v>139</v>
      </c>
      <c r="AW109" s="14" t="s">
        <v>41</v>
      </c>
      <c r="AX109" s="14" t="s">
        <v>25</v>
      </c>
      <c r="AY109" s="211" t="s">
        <v>132</v>
      </c>
    </row>
    <row r="110" spans="2:65" s="1" customFormat="1" ht="38.25" customHeight="1">
      <c r="B110" s="173"/>
      <c r="C110" s="174" t="s">
        <v>87</v>
      </c>
      <c r="D110" s="174" t="s">
        <v>135</v>
      </c>
      <c r="E110" s="175" t="s">
        <v>161</v>
      </c>
      <c r="F110" s="176" t="s">
        <v>162</v>
      </c>
      <c r="G110" s="177" t="s">
        <v>163</v>
      </c>
      <c r="H110" s="178">
        <v>1</v>
      </c>
      <c r="I110" s="179"/>
      <c r="J110" s="180">
        <f>ROUND(I110*H110,2)</f>
        <v>0</v>
      </c>
      <c r="K110" s="176" t="s">
        <v>5</v>
      </c>
      <c r="L110" s="42"/>
      <c r="M110" s="181" t="s">
        <v>5</v>
      </c>
      <c r="N110" s="182" t="s">
        <v>49</v>
      </c>
      <c r="O110" s="4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4" t="s">
        <v>139</v>
      </c>
      <c r="AT110" s="24" t="s">
        <v>135</v>
      </c>
      <c r="AU110" s="24" t="s">
        <v>87</v>
      </c>
      <c r="AY110" s="24" t="s">
        <v>132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4" t="s">
        <v>25</v>
      </c>
      <c r="BK110" s="185">
        <f>ROUND(I110*H110,2)</f>
        <v>0</v>
      </c>
      <c r="BL110" s="24" t="s">
        <v>139</v>
      </c>
      <c r="BM110" s="24" t="s">
        <v>164</v>
      </c>
    </row>
    <row r="111" spans="2:65" s="1" customFormat="1" ht="16.5" customHeight="1">
      <c r="B111" s="173"/>
      <c r="C111" s="174" t="s">
        <v>151</v>
      </c>
      <c r="D111" s="174" t="s">
        <v>135</v>
      </c>
      <c r="E111" s="175" t="s">
        <v>165</v>
      </c>
      <c r="F111" s="176" t="s">
        <v>166</v>
      </c>
      <c r="G111" s="177" t="s">
        <v>167</v>
      </c>
      <c r="H111" s="178">
        <v>686.88499999999999</v>
      </c>
      <c r="I111" s="179"/>
      <c r="J111" s="180">
        <f>ROUND(I111*H111,2)</f>
        <v>0</v>
      </c>
      <c r="K111" s="176" t="s">
        <v>5</v>
      </c>
      <c r="L111" s="42"/>
      <c r="M111" s="181" t="s">
        <v>5</v>
      </c>
      <c r="N111" s="182" t="s">
        <v>49</v>
      </c>
      <c r="O111" s="43"/>
      <c r="P111" s="183">
        <f>O111*H111</f>
        <v>0</v>
      </c>
      <c r="Q111" s="183">
        <v>1.5E-3</v>
      </c>
      <c r="R111" s="183">
        <f>Q111*H111</f>
        <v>1.0303275000000001</v>
      </c>
      <c r="S111" s="183">
        <v>0</v>
      </c>
      <c r="T111" s="184">
        <f>S111*H111</f>
        <v>0</v>
      </c>
      <c r="AR111" s="24" t="s">
        <v>139</v>
      </c>
      <c r="AT111" s="24" t="s">
        <v>135</v>
      </c>
      <c r="AU111" s="24" t="s">
        <v>87</v>
      </c>
      <c r="AY111" s="24" t="s">
        <v>132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4" t="s">
        <v>25</v>
      </c>
      <c r="BK111" s="185">
        <f>ROUND(I111*H111,2)</f>
        <v>0</v>
      </c>
      <c r="BL111" s="24" t="s">
        <v>139</v>
      </c>
      <c r="BM111" s="24" t="s">
        <v>168</v>
      </c>
    </row>
    <row r="112" spans="2:65" s="12" customFormat="1" ht="13.5">
      <c r="B112" s="194"/>
      <c r="D112" s="187" t="s">
        <v>141</v>
      </c>
      <c r="E112" s="195" t="s">
        <v>5</v>
      </c>
      <c r="F112" s="196" t="s">
        <v>169</v>
      </c>
      <c r="H112" s="197">
        <v>8.42</v>
      </c>
      <c r="I112" s="198"/>
      <c r="L112" s="194"/>
      <c r="M112" s="199"/>
      <c r="N112" s="200"/>
      <c r="O112" s="200"/>
      <c r="P112" s="200"/>
      <c r="Q112" s="200"/>
      <c r="R112" s="200"/>
      <c r="S112" s="200"/>
      <c r="T112" s="201"/>
      <c r="AT112" s="195" t="s">
        <v>141</v>
      </c>
      <c r="AU112" s="195" t="s">
        <v>87</v>
      </c>
      <c r="AV112" s="12" t="s">
        <v>87</v>
      </c>
      <c r="AW112" s="12" t="s">
        <v>41</v>
      </c>
      <c r="AX112" s="12" t="s">
        <v>78</v>
      </c>
      <c r="AY112" s="195" t="s">
        <v>132</v>
      </c>
    </row>
    <row r="113" spans="2:51" s="12" customFormat="1" ht="13.5">
      <c r="B113" s="194"/>
      <c r="D113" s="187" t="s">
        <v>141</v>
      </c>
      <c r="E113" s="195" t="s">
        <v>5</v>
      </c>
      <c r="F113" s="196" t="s">
        <v>170</v>
      </c>
      <c r="H113" s="197">
        <v>8.42</v>
      </c>
      <c r="I113" s="198"/>
      <c r="L113" s="194"/>
      <c r="M113" s="199"/>
      <c r="N113" s="200"/>
      <c r="O113" s="200"/>
      <c r="P113" s="200"/>
      <c r="Q113" s="200"/>
      <c r="R113" s="200"/>
      <c r="S113" s="200"/>
      <c r="T113" s="201"/>
      <c r="AT113" s="195" t="s">
        <v>141</v>
      </c>
      <c r="AU113" s="195" t="s">
        <v>87</v>
      </c>
      <c r="AV113" s="12" t="s">
        <v>87</v>
      </c>
      <c r="AW113" s="12" t="s">
        <v>41</v>
      </c>
      <c r="AX113" s="12" t="s">
        <v>78</v>
      </c>
      <c r="AY113" s="195" t="s">
        <v>132</v>
      </c>
    </row>
    <row r="114" spans="2:51" s="12" customFormat="1" ht="13.5">
      <c r="B114" s="194"/>
      <c r="D114" s="187" t="s">
        <v>141</v>
      </c>
      <c r="E114" s="195" t="s">
        <v>5</v>
      </c>
      <c r="F114" s="196" t="s">
        <v>171</v>
      </c>
      <c r="H114" s="197">
        <v>13.44</v>
      </c>
      <c r="I114" s="198"/>
      <c r="L114" s="194"/>
      <c r="M114" s="199"/>
      <c r="N114" s="200"/>
      <c r="O114" s="200"/>
      <c r="P114" s="200"/>
      <c r="Q114" s="200"/>
      <c r="R114" s="200"/>
      <c r="S114" s="200"/>
      <c r="T114" s="201"/>
      <c r="AT114" s="195" t="s">
        <v>141</v>
      </c>
      <c r="AU114" s="195" t="s">
        <v>87</v>
      </c>
      <c r="AV114" s="12" t="s">
        <v>87</v>
      </c>
      <c r="AW114" s="12" t="s">
        <v>41</v>
      </c>
      <c r="AX114" s="12" t="s">
        <v>78</v>
      </c>
      <c r="AY114" s="195" t="s">
        <v>132</v>
      </c>
    </row>
    <row r="115" spans="2:51" s="12" customFormat="1" ht="13.5">
      <c r="B115" s="194"/>
      <c r="D115" s="187" t="s">
        <v>141</v>
      </c>
      <c r="E115" s="195" t="s">
        <v>5</v>
      </c>
      <c r="F115" s="196" t="s">
        <v>172</v>
      </c>
      <c r="H115" s="197">
        <v>7.93</v>
      </c>
      <c r="I115" s="198"/>
      <c r="L115" s="194"/>
      <c r="M115" s="199"/>
      <c r="N115" s="200"/>
      <c r="O115" s="200"/>
      <c r="P115" s="200"/>
      <c r="Q115" s="200"/>
      <c r="R115" s="200"/>
      <c r="S115" s="200"/>
      <c r="T115" s="201"/>
      <c r="AT115" s="195" t="s">
        <v>141</v>
      </c>
      <c r="AU115" s="195" t="s">
        <v>87</v>
      </c>
      <c r="AV115" s="12" t="s">
        <v>87</v>
      </c>
      <c r="AW115" s="12" t="s">
        <v>41</v>
      </c>
      <c r="AX115" s="12" t="s">
        <v>78</v>
      </c>
      <c r="AY115" s="195" t="s">
        <v>132</v>
      </c>
    </row>
    <row r="116" spans="2:51" s="12" customFormat="1" ht="13.5">
      <c r="B116" s="194"/>
      <c r="D116" s="187" t="s">
        <v>141</v>
      </c>
      <c r="E116" s="195" t="s">
        <v>5</v>
      </c>
      <c r="F116" s="196" t="s">
        <v>173</v>
      </c>
      <c r="H116" s="197">
        <v>6.02</v>
      </c>
      <c r="I116" s="198"/>
      <c r="L116" s="194"/>
      <c r="M116" s="199"/>
      <c r="N116" s="200"/>
      <c r="O116" s="200"/>
      <c r="P116" s="200"/>
      <c r="Q116" s="200"/>
      <c r="R116" s="200"/>
      <c r="S116" s="200"/>
      <c r="T116" s="201"/>
      <c r="AT116" s="195" t="s">
        <v>141</v>
      </c>
      <c r="AU116" s="195" t="s">
        <v>87</v>
      </c>
      <c r="AV116" s="12" t="s">
        <v>87</v>
      </c>
      <c r="AW116" s="12" t="s">
        <v>41</v>
      </c>
      <c r="AX116" s="12" t="s">
        <v>78</v>
      </c>
      <c r="AY116" s="195" t="s">
        <v>132</v>
      </c>
    </row>
    <row r="117" spans="2:51" s="12" customFormat="1" ht="13.5">
      <c r="B117" s="194"/>
      <c r="D117" s="187" t="s">
        <v>141</v>
      </c>
      <c r="E117" s="195" t="s">
        <v>5</v>
      </c>
      <c r="F117" s="196" t="s">
        <v>174</v>
      </c>
      <c r="H117" s="197">
        <v>5.36</v>
      </c>
      <c r="I117" s="198"/>
      <c r="L117" s="194"/>
      <c r="M117" s="199"/>
      <c r="N117" s="200"/>
      <c r="O117" s="200"/>
      <c r="P117" s="200"/>
      <c r="Q117" s="200"/>
      <c r="R117" s="200"/>
      <c r="S117" s="200"/>
      <c r="T117" s="201"/>
      <c r="AT117" s="195" t="s">
        <v>141</v>
      </c>
      <c r="AU117" s="195" t="s">
        <v>87</v>
      </c>
      <c r="AV117" s="12" t="s">
        <v>87</v>
      </c>
      <c r="AW117" s="12" t="s">
        <v>41</v>
      </c>
      <c r="AX117" s="12" t="s">
        <v>78</v>
      </c>
      <c r="AY117" s="195" t="s">
        <v>132</v>
      </c>
    </row>
    <row r="118" spans="2:51" s="12" customFormat="1" ht="13.5">
      <c r="B118" s="194"/>
      <c r="D118" s="187" t="s">
        <v>141</v>
      </c>
      <c r="E118" s="195" t="s">
        <v>5</v>
      </c>
      <c r="F118" s="196" t="s">
        <v>175</v>
      </c>
      <c r="H118" s="197">
        <v>5.31</v>
      </c>
      <c r="I118" s="198"/>
      <c r="L118" s="194"/>
      <c r="M118" s="199"/>
      <c r="N118" s="200"/>
      <c r="O118" s="200"/>
      <c r="P118" s="200"/>
      <c r="Q118" s="200"/>
      <c r="R118" s="200"/>
      <c r="S118" s="200"/>
      <c r="T118" s="201"/>
      <c r="AT118" s="195" t="s">
        <v>141</v>
      </c>
      <c r="AU118" s="195" t="s">
        <v>87</v>
      </c>
      <c r="AV118" s="12" t="s">
        <v>87</v>
      </c>
      <c r="AW118" s="12" t="s">
        <v>41</v>
      </c>
      <c r="AX118" s="12" t="s">
        <v>78</v>
      </c>
      <c r="AY118" s="195" t="s">
        <v>132</v>
      </c>
    </row>
    <row r="119" spans="2:51" s="12" customFormat="1" ht="13.5">
      <c r="B119" s="194"/>
      <c r="D119" s="187" t="s">
        <v>141</v>
      </c>
      <c r="E119" s="195" t="s">
        <v>5</v>
      </c>
      <c r="F119" s="196" t="s">
        <v>176</v>
      </c>
      <c r="H119" s="197">
        <v>33.9</v>
      </c>
      <c r="I119" s="198"/>
      <c r="L119" s="194"/>
      <c r="M119" s="199"/>
      <c r="N119" s="200"/>
      <c r="O119" s="200"/>
      <c r="P119" s="200"/>
      <c r="Q119" s="200"/>
      <c r="R119" s="200"/>
      <c r="S119" s="200"/>
      <c r="T119" s="201"/>
      <c r="AT119" s="195" t="s">
        <v>141</v>
      </c>
      <c r="AU119" s="195" t="s">
        <v>87</v>
      </c>
      <c r="AV119" s="12" t="s">
        <v>87</v>
      </c>
      <c r="AW119" s="12" t="s">
        <v>41</v>
      </c>
      <c r="AX119" s="12" t="s">
        <v>78</v>
      </c>
      <c r="AY119" s="195" t="s">
        <v>132</v>
      </c>
    </row>
    <row r="120" spans="2:51" s="12" customFormat="1" ht="13.5">
      <c r="B120" s="194"/>
      <c r="D120" s="187" t="s">
        <v>141</v>
      </c>
      <c r="E120" s="195" t="s">
        <v>5</v>
      </c>
      <c r="F120" s="196" t="s">
        <v>177</v>
      </c>
      <c r="H120" s="197">
        <v>10.28</v>
      </c>
      <c r="I120" s="198"/>
      <c r="L120" s="194"/>
      <c r="M120" s="199"/>
      <c r="N120" s="200"/>
      <c r="O120" s="200"/>
      <c r="P120" s="200"/>
      <c r="Q120" s="200"/>
      <c r="R120" s="200"/>
      <c r="S120" s="200"/>
      <c r="T120" s="201"/>
      <c r="AT120" s="195" t="s">
        <v>141</v>
      </c>
      <c r="AU120" s="195" t="s">
        <v>87</v>
      </c>
      <c r="AV120" s="12" t="s">
        <v>87</v>
      </c>
      <c r="AW120" s="12" t="s">
        <v>41</v>
      </c>
      <c r="AX120" s="12" t="s">
        <v>78</v>
      </c>
      <c r="AY120" s="195" t="s">
        <v>132</v>
      </c>
    </row>
    <row r="121" spans="2:51" s="12" customFormat="1" ht="13.5">
      <c r="B121" s="194"/>
      <c r="D121" s="187" t="s">
        <v>141</v>
      </c>
      <c r="E121" s="195" t="s">
        <v>5</v>
      </c>
      <c r="F121" s="196" t="s">
        <v>178</v>
      </c>
      <c r="H121" s="197">
        <v>6.28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5" t="s">
        <v>141</v>
      </c>
      <c r="AU121" s="195" t="s">
        <v>87</v>
      </c>
      <c r="AV121" s="12" t="s">
        <v>87</v>
      </c>
      <c r="AW121" s="12" t="s">
        <v>41</v>
      </c>
      <c r="AX121" s="12" t="s">
        <v>78</v>
      </c>
      <c r="AY121" s="195" t="s">
        <v>132</v>
      </c>
    </row>
    <row r="122" spans="2:51" s="12" customFormat="1" ht="13.5">
      <c r="B122" s="194"/>
      <c r="D122" s="187" t="s">
        <v>141</v>
      </c>
      <c r="E122" s="195" t="s">
        <v>5</v>
      </c>
      <c r="F122" s="196" t="s">
        <v>179</v>
      </c>
      <c r="H122" s="197">
        <v>7.76</v>
      </c>
      <c r="I122" s="198"/>
      <c r="L122" s="194"/>
      <c r="M122" s="199"/>
      <c r="N122" s="200"/>
      <c r="O122" s="200"/>
      <c r="P122" s="200"/>
      <c r="Q122" s="200"/>
      <c r="R122" s="200"/>
      <c r="S122" s="200"/>
      <c r="T122" s="201"/>
      <c r="AT122" s="195" t="s">
        <v>141</v>
      </c>
      <c r="AU122" s="195" t="s">
        <v>87</v>
      </c>
      <c r="AV122" s="12" t="s">
        <v>87</v>
      </c>
      <c r="AW122" s="12" t="s">
        <v>41</v>
      </c>
      <c r="AX122" s="12" t="s">
        <v>78</v>
      </c>
      <c r="AY122" s="195" t="s">
        <v>132</v>
      </c>
    </row>
    <row r="123" spans="2:51" s="12" customFormat="1" ht="13.5">
      <c r="B123" s="194"/>
      <c r="D123" s="187" t="s">
        <v>141</v>
      </c>
      <c r="E123" s="195" t="s">
        <v>5</v>
      </c>
      <c r="F123" s="196" t="s">
        <v>180</v>
      </c>
      <c r="H123" s="197">
        <v>3.54</v>
      </c>
      <c r="I123" s="198"/>
      <c r="L123" s="194"/>
      <c r="M123" s="199"/>
      <c r="N123" s="200"/>
      <c r="O123" s="200"/>
      <c r="P123" s="200"/>
      <c r="Q123" s="200"/>
      <c r="R123" s="200"/>
      <c r="S123" s="200"/>
      <c r="T123" s="201"/>
      <c r="AT123" s="195" t="s">
        <v>141</v>
      </c>
      <c r="AU123" s="195" t="s">
        <v>87</v>
      </c>
      <c r="AV123" s="12" t="s">
        <v>87</v>
      </c>
      <c r="AW123" s="12" t="s">
        <v>41</v>
      </c>
      <c r="AX123" s="12" t="s">
        <v>78</v>
      </c>
      <c r="AY123" s="195" t="s">
        <v>132</v>
      </c>
    </row>
    <row r="124" spans="2:51" s="12" customFormat="1" ht="13.5">
      <c r="B124" s="194"/>
      <c r="D124" s="187" t="s">
        <v>141</v>
      </c>
      <c r="E124" s="195" t="s">
        <v>5</v>
      </c>
      <c r="F124" s="196" t="s">
        <v>181</v>
      </c>
      <c r="H124" s="197">
        <v>7.08</v>
      </c>
      <c r="I124" s="198"/>
      <c r="L124" s="194"/>
      <c r="M124" s="199"/>
      <c r="N124" s="200"/>
      <c r="O124" s="200"/>
      <c r="P124" s="200"/>
      <c r="Q124" s="200"/>
      <c r="R124" s="200"/>
      <c r="S124" s="200"/>
      <c r="T124" s="201"/>
      <c r="AT124" s="195" t="s">
        <v>141</v>
      </c>
      <c r="AU124" s="195" t="s">
        <v>87</v>
      </c>
      <c r="AV124" s="12" t="s">
        <v>87</v>
      </c>
      <c r="AW124" s="12" t="s">
        <v>41</v>
      </c>
      <c r="AX124" s="12" t="s">
        <v>78</v>
      </c>
      <c r="AY124" s="195" t="s">
        <v>132</v>
      </c>
    </row>
    <row r="125" spans="2:51" s="12" customFormat="1" ht="13.5">
      <c r="B125" s="194"/>
      <c r="D125" s="187" t="s">
        <v>141</v>
      </c>
      <c r="E125" s="195" t="s">
        <v>5</v>
      </c>
      <c r="F125" s="196" t="s">
        <v>182</v>
      </c>
      <c r="H125" s="197">
        <v>27.04</v>
      </c>
      <c r="I125" s="198"/>
      <c r="L125" s="194"/>
      <c r="M125" s="199"/>
      <c r="N125" s="200"/>
      <c r="O125" s="200"/>
      <c r="P125" s="200"/>
      <c r="Q125" s="200"/>
      <c r="R125" s="200"/>
      <c r="S125" s="200"/>
      <c r="T125" s="201"/>
      <c r="AT125" s="195" t="s">
        <v>141</v>
      </c>
      <c r="AU125" s="195" t="s">
        <v>87</v>
      </c>
      <c r="AV125" s="12" t="s">
        <v>87</v>
      </c>
      <c r="AW125" s="12" t="s">
        <v>41</v>
      </c>
      <c r="AX125" s="12" t="s">
        <v>78</v>
      </c>
      <c r="AY125" s="195" t="s">
        <v>132</v>
      </c>
    </row>
    <row r="126" spans="2:51" s="12" customFormat="1" ht="13.5">
      <c r="B126" s="194"/>
      <c r="D126" s="187" t="s">
        <v>141</v>
      </c>
      <c r="E126" s="195" t="s">
        <v>5</v>
      </c>
      <c r="F126" s="196" t="s">
        <v>183</v>
      </c>
      <c r="H126" s="197">
        <v>7.97</v>
      </c>
      <c r="I126" s="198"/>
      <c r="L126" s="194"/>
      <c r="M126" s="199"/>
      <c r="N126" s="200"/>
      <c r="O126" s="200"/>
      <c r="P126" s="200"/>
      <c r="Q126" s="200"/>
      <c r="R126" s="200"/>
      <c r="S126" s="200"/>
      <c r="T126" s="201"/>
      <c r="AT126" s="195" t="s">
        <v>141</v>
      </c>
      <c r="AU126" s="195" t="s">
        <v>87</v>
      </c>
      <c r="AV126" s="12" t="s">
        <v>87</v>
      </c>
      <c r="AW126" s="12" t="s">
        <v>41</v>
      </c>
      <c r="AX126" s="12" t="s">
        <v>78</v>
      </c>
      <c r="AY126" s="195" t="s">
        <v>132</v>
      </c>
    </row>
    <row r="127" spans="2:51" s="12" customFormat="1" ht="13.5">
      <c r="B127" s="194"/>
      <c r="D127" s="187" t="s">
        <v>141</v>
      </c>
      <c r="E127" s="195" t="s">
        <v>5</v>
      </c>
      <c r="F127" s="196" t="s">
        <v>184</v>
      </c>
      <c r="H127" s="197">
        <v>6.06</v>
      </c>
      <c r="I127" s="198"/>
      <c r="L127" s="194"/>
      <c r="M127" s="199"/>
      <c r="N127" s="200"/>
      <c r="O127" s="200"/>
      <c r="P127" s="200"/>
      <c r="Q127" s="200"/>
      <c r="R127" s="200"/>
      <c r="S127" s="200"/>
      <c r="T127" s="201"/>
      <c r="AT127" s="195" t="s">
        <v>141</v>
      </c>
      <c r="AU127" s="195" t="s">
        <v>87</v>
      </c>
      <c r="AV127" s="12" t="s">
        <v>87</v>
      </c>
      <c r="AW127" s="12" t="s">
        <v>41</v>
      </c>
      <c r="AX127" s="12" t="s">
        <v>78</v>
      </c>
      <c r="AY127" s="195" t="s">
        <v>132</v>
      </c>
    </row>
    <row r="128" spans="2:51" s="12" customFormat="1" ht="13.5">
      <c r="B128" s="194"/>
      <c r="D128" s="187" t="s">
        <v>141</v>
      </c>
      <c r="E128" s="195" t="s">
        <v>5</v>
      </c>
      <c r="F128" s="196" t="s">
        <v>185</v>
      </c>
      <c r="H128" s="197">
        <v>10.72</v>
      </c>
      <c r="I128" s="198"/>
      <c r="L128" s="194"/>
      <c r="M128" s="199"/>
      <c r="N128" s="200"/>
      <c r="O128" s="200"/>
      <c r="P128" s="200"/>
      <c r="Q128" s="200"/>
      <c r="R128" s="200"/>
      <c r="S128" s="200"/>
      <c r="T128" s="201"/>
      <c r="AT128" s="195" t="s">
        <v>141</v>
      </c>
      <c r="AU128" s="195" t="s">
        <v>87</v>
      </c>
      <c r="AV128" s="12" t="s">
        <v>87</v>
      </c>
      <c r="AW128" s="12" t="s">
        <v>41</v>
      </c>
      <c r="AX128" s="12" t="s">
        <v>78</v>
      </c>
      <c r="AY128" s="195" t="s">
        <v>132</v>
      </c>
    </row>
    <row r="129" spans="2:51" s="12" customFormat="1" ht="13.5">
      <c r="B129" s="194"/>
      <c r="D129" s="187" t="s">
        <v>141</v>
      </c>
      <c r="E129" s="195" t="s">
        <v>5</v>
      </c>
      <c r="F129" s="196" t="s">
        <v>186</v>
      </c>
      <c r="H129" s="197">
        <v>5.31</v>
      </c>
      <c r="I129" s="198"/>
      <c r="L129" s="194"/>
      <c r="M129" s="199"/>
      <c r="N129" s="200"/>
      <c r="O129" s="200"/>
      <c r="P129" s="200"/>
      <c r="Q129" s="200"/>
      <c r="R129" s="200"/>
      <c r="S129" s="200"/>
      <c r="T129" s="201"/>
      <c r="AT129" s="195" t="s">
        <v>141</v>
      </c>
      <c r="AU129" s="195" t="s">
        <v>87</v>
      </c>
      <c r="AV129" s="12" t="s">
        <v>87</v>
      </c>
      <c r="AW129" s="12" t="s">
        <v>41</v>
      </c>
      <c r="AX129" s="12" t="s">
        <v>78</v>
      </c>
      <c r="AY129" s="195" t="s">
        <v>132</v>
      </c>
    </row>
    <row r="130" spans="2:51" s="12" customFormat="1" ht="13.5">
      <c r="B130" s="194"/>
      <c r="D130" s="187" t="s">
        <v>141</v>
      </c>
      <c r="E130" s="195" t="s">
        <v>5</v>
      </c>
      <c r="F130" s="196" t="s">
        <v>187</v>
      </c>
      <c r="H130" s="197">
        <v>33.15</v>
      </c>
      <c r="I130" s="198"/>
      <c r="L130" s="194"/>
      <c r="M130" s="199"/>
      <c r="N130" s="200"/>
      <c r="O130" s="200"/>
      <c r="P130" s="200"/>
      <c r="Q130" s="200"/>
      <c r="R130" s="200"/>
      <c r="S130" s="200"/>
      <c r="T130" s="201"/>
      <c r="AT130" s="195" t="s">
        <v>141</v>
      </c>
      <c r="AU130" s="195" t="s">
        <v>87</v>
      </c>
      <c r="AV130" s="12" t="s">
        <v>87</v>
      </c>
      <c r="AW130" s="12" t="s">
        <v>41</v>
      </c>
      <c r="AX130" s="12" t="s">
        <v>78</v>
      </c>
      <c r="AY130" s="195" t="s">
        <v>132</v>
      </c>
    </row>
    <row r="131" spans="2:51" s="12" customFormat="1" ht="13.5">
      <c r="B131" s="194"/>
      <c r="D131" s="187" t="s">
        <v>141</v>
      </c>
      <c r="E131" s="195" t="s">
        <v>5</v>
      </c>
      <c r="F131" s="196" t="s">
        <v>188</v>
      </c>
      <c r="H131" s="197">
        <v>10.26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5" t="s">
        <v>141</v>
      </c>
      <c r="AU131" s="195" t="s">
        <v>87</v>
      </c>
      <c r="AV131" s="12" t="s">
        <v>87</v>
      </c>
      <c r="AW131" s="12" t="s">
        <v>41</v>
      </c>
      <c r="AX131" s="12" t="s">
        <v>78</v>
      </c>
      <c r="AY131" s="195" t="s">
        <v>132</v>
      </c>
    </row>
    <row r="132" spans="2:51" s="12" customFormat="1" ht="13.5">
      <c r="B132" s="194"/>
      <c r="D132" s="187" t="s">
        <v>141</v>
      </c>
      <c r="E132" s="195" t="s">
        <v>5</v>
      </c>
      <c r="F132" s="196" t="s">
        <v>189</v>
      </c>
      <c r="H132" s="197">
        <v>5.38</v>
      </c>
      <c r="I132" s="198"/>
      <c r="L132" s="194"/>
      <c r="M132" s="199"/>
      <c r="N132" s="200"/>
      <c r="O132" s="200"/>
      <c r="P132" s="200"/>
      <c r="Q132" s="200"/>
      <c r="R132" s="200"/>
      <c r="S132" s="200"/>
      <c r="T132" s="201"/>
      <c r="AT132" s="195" t="s">
        <v>141</v>
      </c>
      <c r="AU132" s="195" t="s">
        <v>87</v>
      </c>
      <c r="AV132" s="12" t="s">
        <v>87</v>
      </c>
      <c r="AW132" s="12" t="s">
        <v>41</v>
      </c>
      <c r="AX132" s="12" t="s">
        <v>78</v>
      </c>
      <c r="AY132" s="195" t="s">
        <v>132</v>
      </c>
    </row>
    <row r="133" spans="2:51" s="12" customFormat="1" ht="13.5">
      <c r="B133" s="194"/>
      <c r="D133" s="187" t="s">
        <v>141</v>
      </c>
      <c r="E133" s="195" t="s">
        <v>5</v>
      </c>
      <c r="F133" s="196" t="s">
        <v>190</v>
      </c>
      <c r="H133" s="197">
        <v>7.76</v>
      </c>
      <c r="I133" s="198"/>
      <c r="L133" s="194"/>
      <c r="M133" s="199"/>
      <c r="N133" s="200"/>
      <c r="O133" s="200"/>
      <c r="P133" s="200"/>
      <c r="Q133" s="200"/>
      <c r="R133" s="200"/>
      <c r="S133" s="200"/>
      <c r="T133" s="201"/>
      <c r="AT133" s="195" t="s">
        <v>141</v>
      </c>
      <c r="AU133" s="195" t="s">
        <v>87</v>
      </c>
      <c r="AV133" s="12" t="s">
        <v>87</v>
      </c>
      <c r="AW133" s="12" t="s">
        <v>41</v>
      </c>
      <c r="AX133" s="12" t="s">
        <v>78</v>
      </c>
      <c r="AY133" s="195" t="s">
        <v>132</v>
      </c>
    </row>
    <row r="134" spans="2:51" s="12" customFormat="1" ht="13.5">
      <c r="B134" s="194"/>
      <c r="D134" s="187" t="s">
        <v>141</v>
      </c>
      <c r="E134" s="195" t="s">
        <v>5</v>
      </c>
      <c r="F134" s="196" t="s">
        <v>191</v>
      </c>
      <c r="H134" s="197">
        <v>10.62</v>
      </c>
      <c r="I134" s="198"/>
      <c r="L134" s="194"/>
      <c r="M134" s="199"/>
      <c r="N134" s="200"/>
      <c r="O134" s="200"/>
      <c r="P134" s="200"/>
      <c r="Q134" s="200"/>
      <c r="R134" s="200"/>
      <c r="S134" s="200"/>
      <c r="T134" s="201"/>
      <c r="AT134" s="195" t="s">
        <v>141</v>
      </c>
      <c r="AU134" s="195" t="s">
        <v>87</v>
      </c>
      <c r="AV134" s="12" t="s">
        <v>87</v>
      </c>
      <c r="AW134" s="12" t="s">
        <v>41</v>
      </c>
      <c r="AX134" s="12" t="s">
        <v>78</v>
      </c>
      <c r="AY134" s="195" t="s">
        <v>132</v>
      </c>
    </row>
    <row r="135" spans="2:51" s="12" customFormat="1" ht="13.5">
      <c r="B135" s="194"/>
      <c r="D135" s="187" t="s">
        <v>141</v>
      </c>
      <c r="E135" s="195" t="s">
        <v>5</v>
      </c>
      <c r="F135" s="196" t="s">
        <v>192</v>
      </c>
      <c r="H135" s="197">
        <v>5.2050000000000001</v>
      </c>
      <c r="I135" s="198"/>
      <c r="L135" s="194"/>
      <c r="M135" s="199"/>
      <c r="N135" s="200"/>
      <c r="O135" s="200"/>
      <c r="P135" s="200"/>
      <c r="Q135" s="200"/>
      <c r="R135" s="200"/>
      <c r="S135" s="200"/>
      <c r="T135" s="201"/>
      <c r="AT135" s="195" t="s">
        <v>141</v>
      </c>
      <c r="AU135" s="195" t="s">
        <v>87</v>
      </c>
      <c r="AV135" s="12" t="s">
        <v>87</v>
      </c>
      <c r="AW135" s="12" t="s">
        <v>41</v>
      </c>
      <c r="AX135" s="12" t="s">
        <v>78</v>
      </c>
      <c r="AY135" s="195" t="s">
        <v>132</v>
      </c>
    </row>
    <row r="136" spans="2:51" s="12" customFormat="1" ht="13.5">
      <c r="B136" s="194"/>
      <c r="D136" s="187" t="s">
        <v>141</v>
      </c>
      <c r="E136" s="195" t="s">
        <v>5</v>
      </c>
      <c r="F136" s="196" t="s">
        <v>193</v>
      </c>
      <c r="H136" s="197">
        <v>25.48</v>
      </c>
      <c r="I136" s="198"/>
      <c r="L136" s="194"/>
      <c r="M136" s="199"/>
      <c r="N136" s="200"/>
      <c r="O136" s="200"/>
      <c r="P136" s="200"/>
      <c r="Q136" s="200"/>
      <c r="R136" s="200"/>
      <c r="S136" s="200"/>
      <c r="T136" s="201"/>
      <c r="AT136" s="195" t="s">
        <v>141</v>
      </c>
      <c r="AU136" s="195" t="s">
        <v>87</v>
      </c>
      <c r="AV136" s="12" t="s">
        <v>87</v>
      </c>
      <c r="AW136" s="12" t="s">
        <v>41</v>
      </c>
      <c r="AX136" s="12" t="s">
        <v>78</v>
      </c>
      <c r="AY136" s="195" t="s">
        <v>132</v>
      </c>
    </row>
    <row r="137" spans="2:51" s="12" customFormat="1" ht="13.5">
      <c r="B137" s="194"/>
      <c r="D137" s="187" t="s">
        <v>141</v>
      </c>
      <c r="E137" s="195" t="s">
        <v>5</v>
      </c>
      <c r="F137" s="196" t="s">
        <v>194</v>
      </c>
      <c r="H137" s="197">
        <v>7.53</v>
      </c>
      <c r="I137" s="198"/>
      <c r="L137" s="194"/>
      <c r="M137" s="199"/>
      <c r="N137" s="200"/>
      <c r="O137" s="200"/>
      <c r="P137" s="200"/>
      <c r="Q137" s="200"/>
      <c r="R137" s="200"/>
      <c r="S137" s="200"/>
      <c r="T137" s="201"/>
      <c r="AT137" s="195" t="s">
        <v>141</v>
      </c>
      <c r="AU137" s="195" t="s">
        <v>87</v>
      </c>
      <c r="AV137" s="12" t="s">
        <v>87</v>
      </c>
      <c r="AW137" s="12" t="s">
        <v>41</v>
      </c>
      <c r="AX137" s="12" t="s">
        <v>78</v>
      </c>
      <c r="AY137" s="195" t="s">
        <v>132</v>
      </c>
    </row>
    <row r="138" spans="2:51" s="12" customFormat="1" ht="13.5">
      <c r="B138" s="194"/>
      <c r="D138" s="187" t="s">
        <v>141</v>
      </c>
      <c r="E138" s="195" t="s">
        <v>5</v>
      </c>
      <c r="F138" s="196" t="s">
        <v>195</v>
      </c>
      <c r="H138" s="197">
        <v>7.53</v>
      </c>
      <c r="I138" s="198"/>
      <c r="L138" s="194"/>
      <c r="M138" s="199"/>
      <c r="N138" s="200"/>
      <c r="O138" s="200"/>
      <c r="P138" s="200"/>
      <c r="Q138" s="200"/>
      <c r="R138" s="200"/>
      <c r="S138" s="200"/>
      <c r="T138" s="201"/>
      <c r="AT138" s="195" t="s">
        <v>141</v>
      </c>
      <c r="AU138" s="195" t="s">
        <v>87</v>
      </c>
      <c r="AV138" s="12" t="s">
        <v>87</v>
      </c>
      <c r="AW138" s="12" t="s">
        <v>41</v>
      </c>
      <c r="AX138" s="12" t="s">
        <v>78</v>
      </c>
      <c r="AY138" s="195" t="s">
        <v>132</v>
      </c>
    </row>
    <row r="139" spans="2:51" s="12" customFormat="1" ht="13.5">
      <c r="B139" s="194"/>
      <c r="D139" s="187" t="s">
        <v>141</v>
      </c>
      <c r="E139" s="195" t="s">
        <v>5</v>
      </c>
      <c r="F139" s="196" t="s">
        <v>196</v>
      </c>
      <c r="H139" s="197">
        <v>25.48</v>
      </c>
      <c r="I139" s="198"/>
      <c r="L139" s="194"/>
      <c r="M139" s="199"/>
      <c r="N139" s="200"/>
      <c r="O139" s="200"/>
      <c r="P139" s="200"/>
      <c r="Q139" s="200"/>
      <c r="R139" s="200"/>
      <c r="S139" s="200"/>
      <c r="T139" s="201"/>
      <c r="AT139" s="195" t="s">
        <v>141</v>
      </c>
      <c r="AU139" s="195" t="s">
        <v>87</v>
      </c>
      <c r="AV139" s="12" t="s">
        <v>87</v>
      </c>
      <c r="AW139" s="12" t="s">
        <v>41</v>
      </c>
      <c r="AX139" s="12" t="s">
        <v>78</v>
      </c>
      <c r="AY139" s="195" t="s">
        <v>132</v>
      </c>
    </row>
    <row r="140" spans="2:51" s="12" customFormat="1" ht="13.5">
      <c r="B140" s="194"/>
      <c r="D140" s="187" t="s">
        <v>141</v>
      </c>
      <c r="E140" s="195" t="s">
        <v>5</v>
      </c>
      <c r="F140" s="196" t="s">
        <v>197</v>
      </c>
      <c r="H140" s="197">
        <v>5.52</v>
      </c>
      <c r="I140" s="198"/>
      <c r="L140" s="194"/>
      <c r="M140" s="199"/>
      <c r="N140" s="200"/>
      <c r="O140" s="200"/>
      <c r="P140" s="200"/>
      <c r="Q140" s="200"/>
      <c r="R140" s="200"/>
      <c r="S140" s="200"/>
      <c r="T140" s="201"/>
      <c r="AT140" s="195" t="s">
        <v>141</v>
      </c>
      <c r="AU140" s="195" t="s">
        <v>87</v>
      </c>
      <c r="AV140" s="12" t="s">
        <v>87</v>
      </c>
      <c r="AW140" s="12" t="s">
        <v>41</v>
      </c>
      <c r="AX140" s="12" t="s">
        <v>78</v>
      </c>
      <c r="AY140" s="195" t="s">
        <v>132</v>
      </c>
    </row>
    <row r="141" spans="2:51" s="12" customFormat="1" ht="13.5">
      <c r="B141" s="194"/>
      <c r="D141" s="187" t="s">
        <v>141</v>
      </c>
      <c r="E141" s="195" t="s">
        <v>5</v>
      </c>
      <c r="F141" s="196" t="s">
        <v>198</v>
      </c>
      <c r="H141" s="197">
        <v>5.52</v>
      </c>
      <c r="I141" s="198"/>
      <c r="L141" s="194"/>
      <c r="M141" s="199"/>
      <c r="N141" s="200"/>
      <c r="O141" s="200"/>
      <c r="P141" s="200"/>
      <c r="Q141" s="200"/>
      <c r="R141" s="200"/>
      <c r="S141" s="200"/>
      <c r="T141" s="201"/>
      <c r="AT141" s="195" t="s">
        <v>141</v>
      </c>
      <c r="AU141" s="195" t="s">
        <v>87</v>
      </c>
      <c r="AV141" s="12" t="s">
        <v>87</v>
      </c>
      <c r="AW141" s="12" t="s">
        <v>41</v>
      </c>
      <c r="AX141" s="12" t="s">
        <v>78</v>
      </c>
      <c r="AY141" s="195" t="s">
        <v>132</v>
      </c>
    </row>
    <row r="142" spans="2:51" s="12" customFormat="1" ht="13.5">
      <c r="B142" s="194"/>
      <c r="D142" s="187" t="s">
        <v>141</v>
      </c>
      <c r="E142" s="195" t="s">
        <v>5</v>
      </c>
      <c r="F142" s="196" t="s">
        <v>199</v>
      </c>
      <c r="H142" s="197">
        <v>18.8</v>
      </c>
      <c r="I142" s="198"/>
      <c r="L142" s="194"/>
      <c r="M142" s="199"/>
      <c r="N142" s="200"/>
      <c r="O142" s="200"/>
      <c r="P142" s="200"/>
      <c r="Q142" s="200"/>
      <c r="R142" s="200"/>
      <c r="S142" s="200"/>
      <c r="T142" s="201"/>
      <c r="AT142" s="195" t="s">
        <v>141</v>
      </c>
      <c r="AU142" s="195" t="s">
        <v>87</v>
      </c>
      <c r="AV142" s="12" t="s">
        <v>87</v>
      </c>
      <c r="AW142" s="12" t="s">
        <v>41</v>
      </c>
      <c r="AX142" s="12" t="s">
        <v>78</v>
      </c>
      <c r="AY142" s="195" t="s">
        <v>132</v>
      </c>
    </row>
    <row r="143" spans="2:51" s="12" customFormat="1" ht="13.5">
      <c r="B143" s="194"/>
      <c r="D143" s="187" t="s">
        <v>141</v>
      </c>
      <c r="E143" s="195" t="s">
        <v>5</v>
      </c>
      <c r="F143" s="196" t="s">
        <v>200</v>
      </c>
      <c r="H143" s="197">
        <v>9.4</v>
      </c>
      <c r="I143" s="198"/>
      <c r="L143" s="194"/>
      <c r="M143" s="199"/>
      <c r="N143" s="200"/>
      <c r="O143" s="200"/>
      <c r="P143" s="200"/>
      <c r="Q143" s="200"/>
      <c r="R143" s="200"/>
      <c r="S143" s="200"/>
      <c r="T143" s="201"/>
      <c r="AT143" s="195" t="s">
        <v>141</v>
      </c>
      <c r="AU143" s="195" t="s">
        <v>87</v>
      </c>
      <c r="AV143" s="12" t="s">
        <v>87</v>
      </c>
      <c r="AW143" s="12" t="s">
        <v>41</v>
      </c>
      <c r="AX143" s="12" t="s">
        <v>78</v>
      </c>
      <c r="AY143" s="195" t="s">
        <v>132</v>
      </c>
    </row>
    <row r="144" spans="2:51" s="12" customFormat="1" ht="13.5">
      <c r="B144" s="194"/>
      <c r="D144" s="187" t="s">
        <v>141</v>
      </c>
      <c r="E144" s="195" t="s">
        <v>5</v>
      </c>
      <c r="F144" s="196" t="s">
        <v>201</v>
      </c>
      <c r="H144" s="197">
        <v>61.6</v>
      </c>
      <c r="I144" s="198"/>
      <c r="L144" s="194"/>
      <c r="M144" s="199"/>
      <c r="N144" s="200"/>
      <c r="O144" s="200"/>
      <c r="P144" s="200"/>
      <c r="Q144" s="200"/>
      <c r="R144" s="200"/>
      <c r="S144" s="200"/>
      <c r="T144" s="201"/>
      <c r="AT144" s="195" t="s">
        <v>141</v>
      </c>
      <c r="AU144" s="195" t="s">
        <v>87</v>
      </c>
      <c r="AV144" s="12" t="s">
        <v>87</v>
      </c>
      <c r="AW144" s="12" t="s">
        <v>41</v>
      </c>
      <c r="AX144" s="12" t="s">
        <v>78</v>
      </c>
      <c r="AY144" s="195" t="s">
        <v>132</v>
      </c>
    </row>
    <row r="145" spans="2:51" s="12" customFormat="1" ht="13.5">
      <c r="B145" s="194"/>
      <c r="D145" s="187" t="s">
        <v>141</v>
      </c>
      <c r="E145" s="195" t="s">
        <v>5</v>
      </c>
      <c r="F145" s="196" t="s">
        <v>202</v>
      </c>
      <c r="H145" s="197">
        <v>17.68</v>
      </c>
      <c r="I145" s="198"/>
      <c r="L145" s="194"/>
      <c r="M145" s="199"/>
      <c r="N145" s="200"/>
      <c r="O145" s="200"/>
      <c r="P145" s="200"/>
      <c r="Q145" s="200"/>
      <c r="R145" s="200"/>
      <c r="S145" s="200"/>
      <c r="T145" s="201"/>
      <c r="AT145" s="195" t="s">
        <v>141</v>
      </c>
      <c r="AU145" s="195" t="s">
        <v>87</v>
      </c>
      <c r="AV145" s="12" t="s">
        <v>87</v>
      </c>
      <c r="AW145" s="12" t="s">
        <v>41</v>
      </c>
      <c r="AX145" s="12" t="s">
        <v>78</v>
      </c>
      <c r="AY145" s="195" t="s">
        <v>132</v>
      </c>
    </row>
    <row r="146" spans="2:51" s="12" customFormat="1" ht="13.5">
      <c r="B146" s="194"/>
      <c r="D146" s="187" t="s">
        <v>141</v>
      </c>
      <c r="E146" s="195" t="s">
        <v>5</v>
      </c>
      <c r="F146" s="196" t="s">
        <v>203</v>
      </c>
      <c r="H146" s="197">
        <v>9.4</v>
      </c>
      <c r="I146" s="198"/>
      <c r="L146" s="194"/>
      <c r="M146" s="199"/>
      <c r="N146" s="200"/>
      <c r="O146" s="200"/>
      <c r="P146" s="200"/>
      <c r="Q146" s="200"/>
      <c r="R146" s="200"/>
      <c r="S146" s="200"/>
      <c r="T146" s="201"/>
      <c r="AT146" s="195" t="s">
        <v>141</v>
      </c>
      <c r="AU146" s="195" t="s">
        <v>87</v>
      </c>
      <c r="AV146" s="12" t="s">
        <v>87</v>
      </c>
      <c r="AW146" s="12" t="s">
        <v>41</v>
      </c>
      <c r="AX146" s="12" t="s">
        <v>78</v>
      </c>
      <c r="AY146" s="195" t="s">
        <v>132</v>
      </c>
    </row>
    <row r="147" spans="2:51" s="12" customFormat="1" ht="13.5">
      <c r="B147" s="194"/>
      <c r="D147" s="187" t="s">
        <v>141</v>
      </c>
      <c r="E147" s="195" t="s">
        <v>5</v>
      </c>
      <c r="F147" s="196" t="s">
        <v>204</v>
      </c>
      <c r="H147" s="197">
        <v>13.6</v>
      </c>
      <c r="I147" s="198"/>
      <c r="L147" s="194"/>
      <c r="M147" s="199"/>
      <c r="N147" s="200"/>
      <c r="O147" s="200"/>
      <c r="P147" s="200"/>
      <c r="Q147" s="200"/>
      <c r="R147" s="200"/>
      <c r="S147" s="200"/>
      <c r="T147" s="201"/>
      <c r="AT147" s="195" t="s">
        <v>141</v>
      </c>
      <c r="AU147" s="195" t="s">
        <v>87</v>
      </c>
      <c r="AV147" s="12" t="s">
        <v>87</v>
      </c>
      <c r="AW147" s="12" t="s">
        <v>41</v>
      </c>
      <c r="AX147" s="12" t="s">
        <v>78</v>
      </c>
      <c r="AY147" s="195" t="s">
        <v>132</v>
      </c>
    </row>
    <row r="148" spans="2:51" s="12" customFormat="1" ht="13.5">
      <c r="B148" s="194"/>
      <c r="D148" s="187" t="s">
        <v>141</v>
      </c>
      <c r="E148" s="195" t="s">
        <v>5</v>
      </c>
      <c r="F148" s="196" t="s">
        <v>205</v>
      </c>
      <c r="H148" s="197">
        <v>18</v>
      </c>
      <c r="I148" s="198"/>
      <c r="L148" s="194"/>
      <c r="M148" s="199"/>
      <c r="N148" s="200"/>
      <c r="O148" s="200"/>
      <c r="P148" s="200"/>
      <c r="Q148" s="200"/>
      <c r="R148" s="200"/>
      <c r="S148" s="200"/>
      <c r="T148" s="201"/>
      <c r="AT148" s="195" t="s">
        <v>141</v>
      </c>
      <c r="AU148" s="195" t="s">
        <v>87</v>
      </c>
      <c r="AV148" s="12" t="s">
        <v>87</v>
      </c>
      <c r="AW148" s="12" t="s">
        <v>41</v>
      </c>
      <c r="AX148" s="12" t="s">
        <v>78</v>
      </c>
      <c r="AY148" s="195" t="s">
        <v>132</v>
      </c>
    </row>
    <row r="149" spans="2:51" s="12" customFormat="1" ht="13.5">
      <c r="B149" s="194"/>
      <c r="D149" s="187" t="s">
        <v>141</v>
      </c>
      <c r="E149" s="195" t="s">
        <v>5</v>
      </c>
      <c r="F149" s="196" t="s">
        <v>206</v>
      </c>
      <c r="H149" s="197">
        <v>9.24</v>
      </c>
      <c r="I149" s="198"/>
      <c r="L149" s="194"/>
      <c r="M149" s="199"/>
      <c r="N149" s="200"/>
      <c r="O149" s="200"/>
      <c r="P149" s="200"/>
      <c r="Q149" s="200"/>
      <c r="R149" s="200"/>
      <c r="S149" s="200"/>
      <c r="T149" s="201"/>
      <c r="AT149" s="195" t="s">
        <v>141</v>
      </c>
      <c r="AU149" s="195" t="s">
        <v>87</v>
      </c>
      <c r="AV149" s="12" t="s">
        <v>87</v>
      </c>
      <c r="AW149" s="12" t="s">
        <v>41</v>
      </c>
      <c r="AX149" s="12" t="s">
        <v>78</v>
      </c>
      <c r="AY149" s="195" t="s">
        <v>132</v>
      </c>
    </row>
    <row r="150" spans="2:51" s="12" customFormat="1" ht="13.5">
      <c r="B150" s="194"/>
      <c r="D150" s="187" t="s">
        <v>141</v>
      </c>
      <c r="E150" s="195" t="s">
        <v>5</v>
      </c>
      <c r="F150" s="196" t="s">
        <v>207</v>
      </c>
      <c r="H150" s="197">
        <v>25.92</v>
      </c>
      <c r="I150" s="198"/>
      <c r="L150" s="194"/>
      <c r="M150" s="199"/>
      <c r="N150" s="200"/>
      <c r="O150" s="200"/>
      <c r="P150" s="200"/>
      <c r="Q150" s="200"/>
      <c r="R150" s="200"/>
      <c r="S150" s="200"/>
      <c r="T150" s="201"/>
      <c r="AT150" s="195" t="s">
        <v>141</v>
      </c>
      <c r="AU150" s="195" t="s">
        <v>87</v>
      </c>
      <c r="AV150" s="12" t="s">
        <v>87</v>
      </c>
      <c r="AW150" s="12" t="s">
        <v>41</v>
      </c>
      <c r="AX150" s="12" t="s">
        <v>78</v>
      </c>
      <c r="AY150" s="195" t="s">
        <v>132</v>
      </c>
    </row>
    <row r="151" spans="2:51" s="12" customFormat="1" ht="13.5">
      <c r="B151" s="194"/>
      <c r="D151" s="187" t="s">
        <v>141</v>
      </c>
      <c r="E151" s="195" t="s">
        <v>5</v>
      </c>
      <c r="F151" s="196" t="s">
        <v>208</v>
      </c>
      <c r="H151" s="197">
        <v>7.61</v>
      </c>
      <c r="I151" s="198"/>
      <c r="L151" s="194"/>
      <c r="M151" s="199"/>
      <c r="N151" s="200"/>
      <c r="O151" s="200"/>
      <c r="P151" s="200"/>
      <c r="Q151" s="200"/>
      <c r="R151" s="200"/>
      <c r="S151" s="200"/>
      <c r="T151" s="201"/>
      <c r="AT151" s="195" t="s">
        <v>141</v>
      </c>
      <c r="AU151" s="195" t="s">
        <v>87</v>
      </c>
      <c r="AV151" s="12" t="s">
        <v>87</v>
      </c>
      <c r="AW151" s="12" t="s">
        <v>41</v>
      </c>
      <c r="AX151" s="12" t="s">
        <v>78</v>
      </c>
      <c r="AY151" s="195" t="s">
        <v>132</v>
      </c>
    </row>
    <row r="152" spans="2:51" s="12" customFormat="1" ht="13.5">
      <c r="B152" s="194"/>
      <c r="D152" s="187" t="s">
        <v>141</v>
      </c>
      <c r="E152" s="195" t="s">
        <v>5</v>
      </c>
      <c r="F152" s="196" t="s">
        <v>209</v>
      </c>
      <c r="H152" s="197">
        <v>5.62</v>
      </c>
      <c r="I152" s="198"/>
      <c r="L152" s="194"/>
      <c r="M152" s="199"/>
      <c r="N152" s="200"/>
      <c r="O152" s="200"/>
      <c r="P152" s="200"/>
      <c r="Q152" s="200"/>
      <c r="R152" s="200"/>
      <c r="S152" s="200"/>
      <c r="T152" s="201"/>
      <c r="AT152" s="195" t="s">
        <v>141</v>
      </c>
      <c r="AU152" s="195" t="s">
        <v>87</v>
      </c>
      <c r="AV152" s="12" t="s">
        <v>87</v>
      </c>
      <c r="AW152" s="12" t="s">
        <v>41</v>
      </c>
      <c r="AX152" s="12" t="s">
        <v>78</v>
      </c>
      <c r="AY152" s="195" t="s">
        <v>132</v>
      </c>
    </row>
    <row r="153" spans="2:51" s="12" customFormat="1" ht="13.5">
      <c r="B153" s="194"/>
      <c r="D153" s="187" t="s">
        <v>141</v>
      </c>
      <c r="E153" s="195" t="s">
        <v>5</v>
      </c>
      <c r="F153" s="196" t="s">
        <v>210</v>
      </c>
      <c r="H153" s="197">
        <v>9.92</v>
      </c>
      <c r="I153" s="198"/>
      <c r="L153" s="194"/>
      <c r="M153" s="199"/>
      <c r="N153" s="200"/>
      <c r="O153" s="200"/>
      <c r="P153" s="200"/>
      <c r="Q153" s="200"/>
      <c r="R153" s="200"/>
      <c r="S153" s="200"/>
      <c r="T153" s="201"/>
      <c r="AT153" s="195" t="s">
        <v>141</v>
      </c>
      <c r="AU153" s="195" t="s">
        <v>87</v>
      </c>
      <c r="AV153" s="12" t="s">
        <v>87</v>
      </c>
      <c r="AW153" s="12" t="s">
        <v>41</v>
      </c>
      <c r="AX153" s="12" t="s">
        <v>78</v>
      </c>
      <c r="AY153" s="195" t="s">
        <v>132</v>
      </c>
    </row>
    <row r="154" spans="2:51" s="12" customFormat="1" ht="13.5">
      <c r="B154" s="194"/>
      <c r="D154" s="187" t="s">
        <v>141</v>
      </c>
      <c r="E154" s="195" t="s">
        <v>5</v>
      </c>
      <c r="F154" s="196" t="s">
        <v>211</v>
      </c>
      <c r="H154" s="197">
        <v>4.92</v>
      </c>
      <c r="I154" s="198"/>
      <c r="L154" s="194"/>
      <c r="M154" s="199"/>
      <c r="N154" s="200"/>
      <c r="O154" s="200"/>
      <c r="P154" s="200"/>
      <c r="Q154" s="200"/>
      <c r="R154" s="200"/>
      <c r="S154" s="200"/>
      <c r="T154" s="201"/>
      <c r="AT154" s="195" t="s">
        <v>141</v>
      </c>
      <c r="AU154" s="195" t="s">
        <v>87</v>
      </c>
      <c r="AV154" s="12" t="s">
        <v>87</v>
      </c>
      <c r="AW154" s="12" t="s">
        <v>41</v>
      </c>
      <c r="AX154" s="12" t="s">
        <v>78</v>
      </c>
      <c r="AY154" s="195" t="s">
        <v>132</v>
      </c>
    </row>
    <row r="155" spans="2:51" s="12" customFormat="1" ht="13.5">
      <c r="B155" s="194"/>
      <c r="D155" s="187" t="s">
        <v>141</v>
      </c>
      <c r="E155" s="195" t="s">
        <v>5</v>
      </c>
      <c r="F155" s="196" t="s">
        <v>212</v>
      </c>
      <c r="H155" s="197">
        <v>32.68</v>
      </c>
      <c r="I155" s="198"/>
      <c r="L155" s="194"/>
      <c r="M155" s="199"/>
      <c r="N155" s="200"/>
      <c r="O155" s="200"/>
      <c r="P155" s="200"/>
      <c r="Q155" s="200"/>
      <c r="R155" s="200"/>
      <c r="S155" s="200"/>
      <c r="T155" s="201"/>
      <c r="AT155" s="195" t="s">
        <v>141</v>
      </c>
      <c r="AU155" s="195" t="s">
        <v>87</v>
      </c>
      <c r="AV155" s="12" t="s">
        <v>87</v>
      </c>
      <c r="AW155" s="12" t="s">
        <v>41</v>
      </c>
      <c r="AX155" s="12" t="s">
        <v>78</v>
      </c>
      <c r="AY155" s="195" t="s">
        <v>132</v>
      </c>
    </row>
    <row r="156" spans="2:51" s="12" customFormat="1" ht="13.5">
      <c r="B156" s="194"/>
      <c r="D156" s="187" t="s">
        <v>141</v>
      </c>
      <c r="E156" s="195" t="s">
        <v>5</v>
      </c>
      <c r="F156" s="196" t="s">
        <v>213</v>
      </c>
      <c r="H156" s="197">
        <v>5.44</v>
      </c>
      <c r="I156" s="198"/>
      <c r="L156" s="194"/>
      <c r="M156" s="199"/>
      <c r="N156" s="200"/>
      <c r="O156" s="200"/>
      <c r="P156" s="200"/>
      <c r="Q156" s="200"/>
      <c r="R156" s="200"/>
      <c r="S156" s="200"/>
      <c r="T156" s="201"/>
      <c r="AT156" s="195" t="s">
        <v>141</v>
      </c>
      <c r="AU156" s="195" t="s">
        <v>87</v>
      </c>
      <c r="AV156" s="12" t="s">
        <v>87</v>
      </c>
      <c r="AW156" s="12" t="s">
        <v>41</v>
      </c>
      <c r="AX156" s="12" t="s">
        <v>78</v>
      </c>
      <c r="AY156" s="195" t="s">
        <v>132</v>
      </c>
    </row>
    <row r="157" spans="2:51" s="12" customFormat="1" ht="13.5">
      <c r="B157" s="194"/>
      <c r="D157" s="187" t="s">
        <v>141</v>
      </c>
      <c r="E157" s="195" t="s">
        <v>5</v>
      </c>
      <c r="F157" s="196" t="s">
        <v>214</v>
      </c>
      <c r="H157" s="197">
        <v>5.77</v>
      </c>
      <c r="I157" s="198"/>
      <c r="L157" s="194"/>
      <c r="M157" s="199"/>
      <c r="N157" s="200"/>
      <c r="O157" s="200"/>
      <c r="P157" s="200"/>
      <c r="Q157" s="200"/>
      <c r="R157" s="200"/>
      <c r="S157" s="200"/>
      <c r="T157" s="201"/>
      <c r="AT157" s="195" t="s">
        <v>141</v>
      </c>
      <c r="AU157" s="195" t="s">
        <v>87</v>
      </c>
      <c r="AV157" s="12" t="s">
        <v>87</v>
      </c>
      <c r="AW157" s="12" t="s">
        <v>41</v>
      </c>
      <c r="AX157" s="12" t="s">
        <v>78</v>
      </c>
      <c r="AY157" s="195" t="s">
        <v>132</v>
      </c>
    </row>
    <row r="158" spans="2:51" s="12" customFormat="1" ht="13.5">
      <c r="B158" s="194"/>
      <c r="D158" s="187" t="s">
        <v>141</v>
      </c>
      <c r="E158" s="195" t="s">
        <v>5</v>
      </c>
      <c r="F158" s="196" t="s">
        <v>215</v>
      </c>
      <c r="H158" s="197">
        <v>9.06</v>
      </c>
      <c r="I158" s="198"/>
      <c r="L158" s="194"/>
      <c r="M158" s="199"/>
      <c r="N158" s="200"/>
      <c r="O158" s="200"/>
      <c r="P158" s="200"/>
      <c r="Q158" s="200"/>
      <c r="R158" s="200"/>
      <c r="S158" s="200"/>
      <c r="T158" s="201"/>
      <c r="AT158" s="195" t="s">
        <v>141</v>
      </c>
      <c r="AU158" s="195" t="s">
        <v>87</v>
      </c>
      <c r="AV158" s="12" t="s">
        <v>87</v>
      </c>
      <c r="AW158" s="12" t="s">
        <v>41</v>
      </c>
      <c r="AX158" s="12" t="s">
        <v>78</v>
      </c>
      <c r="AY158" s="195" t="s">
        <v>132</v>
      </c>
    </row>
    <row r="159" spans="2:51" s="12" customFormat="1" ht="13.5">
      <c r="B159" s="194"/>
      <c r="D159" s="187" t="s">
        <v>141</v>
      </c>
      <c r="E159" s="195" t="s">
        <v>5</v>
      </c>
      <c r="F159" s="196" t="s">
        <v>216</v>
      </c>
      <c r="H159" s="197">
        <v>4.62</v>
      </c>
      <c r="I159" s="198"/>
      <c r="L159" s="194"/>
      <c r="M159" s="199"/>
      <c r="N159" s="200"/>
      <c r="O159" s="200"/>
      <c r="P159" s="200"/>
      <c r="Q159" s="200"/>
      <c r="R159" s="200"/>
      <c r="S159" s="200"/>
      <c r="T159" s="201"/>
      <c r="AT159" s="195" t="s">
        <v>141</v>
      </c>
      <c r="AU159" s="195" t="s">
        <v>87</v>
      </c>
      <c r="AV159" s="12" t="s">
        <v>87</v>
      </c>
      <c r="AW159" s="12" t="s">
        <v>41</v>
      </c>
      <c r="AX159" s="12" t="s">
        <v>78</v>
      </c>
      <c r="AY159" s="195" t="s">
        <v>132</v>
      </c>
    </row>
    <row r="160" spans="2:51" s="12" customFormat="1" ht="13.5">
      <c r="B160" s="194"/>
      <c r="D160" s="187" t="s">
        <v>141</v>
      </c>
      <c r="E160" s="195" t="s">
        <v>5</v>
      </c>
      <c r="F160" s="196" t="s">
        <v>217</v>
      </c>
      <c r="H160" s="197">
        <v>16.399999999999999</v>
      </c>
      <c r="I160" s="198"/>
      <c r="L160" s="194"/>
      <c r="M160" s="199"/>
      <c r="N160" s="200"/>
      <c r="O160" s="200"/>
      <c r="P160" s="200"/>
      <c r="Q160" s="200"/>
      <c r="R160" s="200"/>
      <c r="S160" s="200"/>
      <c r="T160" s="201"/>
      <c r="AT160" s="195" t="s">
        <v>141</v>
      </c>
      <c r="AU160" s="195" t="s">
        <v>87</v>
      </c>
      <c r="AV160" s="12" t="s">
        <v>87</v>
      </c>
      <c r="AW160" s="12" t="s">
        <v>41</v>
      </c>
      <c r="AX160" s="12" t="s">
        <v>78</v>
      </c>
      <c r="AY160" s="195" t="s">
        <v>132</v>
      </c>
    </row>
    <row r="161" spans="2:65" s="12" customFormat="1" ht="13.5">
      <c r="B161" s="194"/>
      <c r="D161" s="187" t="s">
        <v>141</v>
      </c>
      <c r="E161" s="195" t="s">
        <v>5</v>
      </c>
      <c r="F161" s="196" t="s">
        <v>218</v>
      </c>
      <c r="H161" s="197">
        <v>28.04</v>
      </c>
      <c r="I161" s="198"/>
      <c r="L161" s="194"/>
      <c r="M161" s="199"/>
      <c r="N161" s="200"/>
      <c r="O161" s="200"/>
      <c r="P161" s="200"/>
      <c r="Q161" s="200"/>
      <c r="R161" s="200"/>
      <c r="S161" s="200"/>
      <c r="T161" s="201"/>
      <c r="AT161" s="195" t="s">
        <v>141</v>
      </c>
      <c r="AU161" s="195" t="s">
        <v>87</v>
      </c>
      <c r="AV161" s="12" t="s">
        <v>87</v>
      </c>
      <c r="AW161" s="12" t="s">
        <v>41</v>
      </c>
      <c r="AX161" s="12" t="s">
        <v>78</v>
      </c>
      <c r="AY161" s="195" t="s">
        <v>132</v>
      </c>
    </row>
    <row r="162" spans="2:65" s="12" customFormat="1" ht="13.5">
      <c r="B162" s="194"/>
      <c r="D162" s="187" t="s">
        <v>141</v>
      </c>
      <c r="E162" s="195" t="s">
        <v>5</v>
      </c>
      <c r="F162" s="196" t="s">
        <v>219</v>
      </c>
      <c r="H162" s="197">
        <v>7.53</v>
      </c>
      <c r="I162" s="198"/>
      <c r="L162" s="194"/>
      <c r="M162" s="199"/>
      <c r="N162" s="200"/>
      <c r="O162" s="200"/>
      <c r="P162" s="200"/>
      <c r="Q162" s="200"/>
      <c r="R162" s="200"/>
      <c r="S162" s="200"/>
      <c r="T162" s="201"/>
      <c r="AT162" s="195" t="s">
        <v>141</v>
      </c>
      <c r="AU162" s="195" t="s">
        <v>87</v>
      </c>
      <c r="AV162" s="12" t="s">
        <v>87</v>
      </c>
      <c r="AW162" s="12" t="s">
        <v>41</v>
      </c>
      <c r="AX162" s="12" t="s">
        <v>78</v>
      </c>
      <c r="AY162" s="195" t="s">
        <v>132</v>
      </c>
    </row>
    <row r="163" spans="2:65" s="12" customFormat="1" ht="13.5">
      <c r="B163" s="194"/>
      <c r="D163" s="187" t="s">
        <v>141</v>
      </c>
      <c r="E163" s="195" t="s">
        <v>5</v>
      </c>
      <c r="F163" s="196" t="s">
        <v>220</v>
      </c>
      <c r="H163" s="197">
        <v>9.7200000000000006</v>
      </c>
      <c r="I163" s="198"/>
      <c r="L163" s="194"/>
      <c r="M163" s="199"/>
      <c r="N163" s="200"/>
      <c r="O163" s="200"/>
      <c r="P163" s="200"/>
      <c r="Q163" s="200"/>
      <c r="R163" s="200"/>
      <c r="S163" s="200"/>
      <c r="T163" s="201"/>
      <c r="AT163" s="195" t="s">
        <v>141</v>
      </c>
      <c r="AU163" s="195" t="s">
        <v>87</v>
      </c>
      <c r="AV163" s="12" t="s">
        <v>87</v>
      </c>
      <c r="AW163" s="12" t="s">
        <v>41</v>
      </c>
      <c r="AX163" s="12" t="s">
        <v>78</v>
      </c>
      <c r="AY163" s="195" t="s">
        <v>132</v>
      </c>
    </row>
    <row r="164" spans="2:65" s="12" customFormat="1" ht="13.5">
      <c r="B164" s="194"/>
      <c r="D164" s="187" t="s">
        <v>141</v>
      </c>
      <c r="E164" s="195" t="s">
        <v>5</v>
      </c>
      <c r="F164" s="196" t="s">
        <v>221</v>
      </c>
      <c r="H164" s="197">
        <v>11.4</v>
      </c>
      <c r="I164" s="198"/>
      <c r="L164" s="194"/>
      <c r="M164" s="199"/>
      <c r="N164" s="200"/>
      <c r="O164" s="200"/>
      <c r="P164" s="200"/>
      <c r="Q164" s="200"/>
      <c r="R164" s="200"/>
      <c r="S164" s="200"/>
      <c r="T164" s="201"/>
      <c r="AT164" s="195" t="s">
        <v>141</v>
      </c>
      <c r="AU164" s="195" t="s">
        <v>87</v>
      </c>
      <c r="AV164" s="12" t="s">
        <v>87</v>
      </c>
      <c r="AW164" s="12" t="s">
        <v>41</v>
      </c>
      <c r="AX164" s="12" t="s">
        <v>78</v>
      </c>
      <c r="AY164" s="195" t="s">
        <v>132</v>
      </c>
    </row>
    <row r="165" spans="2:65" s="12" customFormat="1" ht="13.5">
      <c r="B165" s="194"/>
      <c r="D165" s="187" t="s">
        <v>141</v>
      </c>
      <c r="E165" s="195" t="s">
        <v>5</v>
      </c>
      <c r="F165" s="196" t="s">
        <v>222</v>
      </c>
      <c r="H165" s="197">
        <v>5.14</v>
      </c>
      <c r="I165" s="198"/>
      <c r="L165" s="194"/>
      <c r="M165" s="199"/>
      <c r="N165" s="200"/>
      <c r="O165" s="200"/>
      <c r="P165" s="200"/>
      <c r="Q165" s="200"/>
      <c r="R165" s="200"/>
      <c r="S165" s="200"/>
      <c r="T165" s="201"/>
      <c r="AT165" s="195" t="s">
        <v>141</v>
      </c>
      <c r="AU165" s="195" t="s">
        <v>87</v>
      </c>
      <c r="AV165" s="12" t="s">
        <v>87</v>
      </c>
      <c r="AW165" s="12" t="s">
        <v>41</v>
      </c>
      <c r="AX165" s="12" t="s">
        <v>78</v>
      </c>
      <c r="AY165" s="195" t="s">
        <v>132</v>
      </c>
    </row>
    <row r="166" spans="2:65" s="12" customFormat="1" ht="13.5">
      <c r="B166" s="194"/>
      <c r="D166" s="187" t="s">
        <v>141</v>
      </c>
      <c r="E166" s="195" t="s">
        <v>5</v>
      </c>
      <c r="F166" s="196" t="s">
        <v>223</v>
      </c>
      <c r="H166" s="197">
        <v>3.12</v>
      </c>
      <c r="I166" s="198"/>
      <c r="L166" s="194"/>
      <c r="M166" s="199"/>
      <c r="N166" s="200"/>
      <c r="O166" s="200"/>
      <c r="P166" s="200"/>
      <c r="Q166" s="200"/>
      <c r="R166" s="200"/>
      <c r="S166" s="200"/>
      <c r="T166" s="201"/>
      <c r="AT166" s="195" t="s">
        <v>141</v>
      </c>
      <c r="AU166" s="195" t="s">
        <v>87</v>
      </c>
      <c r="AV166" s="12" t="s">
        <v>87</v>
      </c>
      <c r="AW166" s="12" t="s">
        <v>41</v>
      </c>
      <c r="AX166" s="12" t="s">
        <v>78</v>
      </c>
      <c r="AY166" s="195" t="s">
        <v>132</v>
      </c>
    </row>
    <row r="167" spans="2:65" s="12" customFormat="1" ht="13.5">
      <c r="B167" s="194"/>
      <c r="D167" s="187" t="s">
        <v>141</v>
      </c>
      <c r="E167" s="195" t="s">
        <v>5</v>
      </c>
      <c r="F167" s="196" t="s">
        <v>224</v>
      </c>
      <c r="H167" s="197">
        <v>5.98</v>
      </c>
      <c r="I167" s="198"/>
      <c r="L167" s="194"/>
      <c r="M167" s="199"/>
      <c r="N167" s="200"/>
      <c r="O167" s="200"/>
      <c r="P167" s="200"/>
      <c r="Q167" s="200"/>
      <c r="R167" s="200"/>
      <c r="S167" s="200"/>
      <c r="T167" s="201"/>
      <c r="AT167" s="195" t="s">
        <v>141</v>
      </c>
      <c r="AU167" s="195" t="s">
        <v>87</v>
      </c>
      <c r="AV167" s="12" t="s">
        <v>87</v>
      </c>
      <c r="AW167" s="12" t="s">
        <v>41</v>
      </c>
      <c r="AX167" s="12" t="s">
        <v>78</v>
      </c>
      <c r="AY167" s="195" t="s">
        <v>132</v>
      </c>
    </row>
    <row r="168" spans="2:65" s="14" customFormat="1" ht="13.5">
      <c r="B168" s="210"/>
      <c r="D168" s="187" t="s">
        <v>141</v>
      </c>
      <c r="E168" s="211" t="s">
        <v>5</v>
      </c>
      <c r="F168" s="212" t="s">
        <v>160</v>
      </c>
      <c r="H168" s="213">
        <v>686.88499999999999</v>
      </c>
      <c r="I168" s="214"/>
      <c r="L168" s="210"/>
      <c r="M168" s="215"/>
      <c r="N168" s="216"/>
      <c r="O168" s="216"/>
      <c r="P168" s="216"/>
      <c r="Q168" s="216"/>
      <c r="R168" s="216"/>
      <c r="S168" s="216"/>
      <c r="T168" s="217"/>
      <c r="AT168" s="211" t="s">
        <v>141</v>
      </c>
      <c r="AU168" s="211" t="s">
        <v>87</v>
      </c>
      <c r="AV168" s="14" t="s">
        <v>139</v>
      </c>
      <c r="AW168" s="14" t="s">
        <v>41</v>
      </c>
      <c r="AX168" s="14" t="s">
        <v>25</v>
      </c>
      <c r="AY168" s="211" t="s">
        <v>132</v>
      </c>
    </row>
    <row r="169" spans="2:65" s="1" customFormat="1" ht="16.5" customHeight="1">
      <c r="B169" s="173"/>
      <c r="C169" s="174" t="s">
        <v>139</v>
      </c>
      <c r="D169" s="174" t="s">
        <v>135</v>
      </c>
      <c r="E169" s="175" t="s">
        <v>225</v>
      </c>
      <c r="F169" s="176" t="s">
        <v>226</v>
      </c>
      <c r="G169" s="177" t="s">
        <v>138</v>
      </c>
      <c r="H169" s="178">
        <v>92</v>
      </c>
      <c r="I169" s="179"/>
      <c r="J169" s="180">
        <f>ROUND(I169*H169,2)</f>
        <v>0</v>
      </c>
      <c r="K169" s="176" t="s">
        <v>5</v>
      </c>
      <c r="L169" s="42"/>
      <c r="M169" s="181" t="s">
        <v>5</v>
      </c>
      <c r="N169" s="182" t="s">
        <v>49</v>
      </c>
      <c r="O169" s="43"/>
      <c r="P169" s="183">
        <f>O169*H169</f>
        <v>0</v>
      </c>
      <c r="Q169" s="183">
        <v>4.0439999999999997E-2</v>
      </c>
      <c r="R169" s="183">
        <f>Q169*H169</f>
        <v>3.7204799999999998</v>
      </c>
      <c r="S169" s="183">
        <v>0.04</v>
      </c>
      <c r="T169" s="184">
        <f>S169*H169</f>
        <v>3.68</v>
      </c>
      <c r="AR169" s="24" t="s">
        <v>139</v>
      </c>
      <c r="AT169" s="24" t="s">
        <v>135</v>
      </c>
      <c r="AU169" s="24" t="s">
        <v>87</v>
      </c>
      <c r="AY169" s="24" t="s">
        <v>132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4" t="s">
        <v>25</v>
      </c>
      <c r="BK169" s="185">
        <f>ROUND(I169*H169,2)</f>
        <v>0</v>
      </c>
      <c r="BL169" s="24" t="s">
        <v>139</v>
      </c>
      <c r="BM169" s="24" t="s">
        <v>227</v>
      </c>
    </row>
    <row r="170" spans="2:65" s="11" customFormat="1" ht="13.5">
      <c r="B170" s="186"/>
      <c r="D170" s="187" t="s">
        <v>141</v>
      </c>
      <c r="E170" s="188" t="s">
        <v>5</v>
      </c>
      <c r="F170" s="189" t="s">
        <v>228</v>
      </c>
      <c r="H170" s="188" t="s">
        <v>5</v>
      </c>
      <c r="I170" s="190"/>
      <c r="L170" s="186"/>
      <c r="M170" s="191"/>
      <c r="N170" s="192"/>
      <c r="O170" s="192"/>
      <c r="P170" s="192"/>
      <c r="Q170" s="192"/>
      <c r="R170" s="192"/>
      <c r="S170" s="192"/>
      <c r="T170" s="193"/>
      <c r="AT170" s="188" t="s">
        <v>141</v>
      </c>
      <c r="AU170" s="188" t="s">
        <v>87</v>
      </c>
      <c r="AV170" s="11" t="s">
        <v>25</v>
      </c>
      <c r="AW170" s="11" t="s">
        <v>41</v>
      </c>
      <c r="AX170" s="11" t="s">
        <v>78</v>
      </c>
      <c r="AY170" s="188" t="s">
        <v>132</v>
      </c>
    </row>
    <row r="171" spans="2:65" s="12" customFormat="1" ht="13.5">
      <c r="B171" s="194"/>
      <c r="D171" s="187" t="s">
        <v>141</v>
      </c>
      <c r="E171" s="195" t="s">
        <v>5</v>
      </c>
      <c r="F171" s="196" t="s">
        <v>229</v>
      </c>
      <c r="H171" s="197">
        <v>36</v>
      </c>
      <c r="I171" s="198"/>
      <c r="L171" s="194"/>
      <c r="M171" s="199"/>
      <c r="N171" s="200"/>
      <c r="O171" s="200"/>
      <c r="P171" s="200"/>
      <c r="Q171" s="200"/>
      <c r="R171" s="200"/>
      <c r="S171" s="200"/>
      <c r="T171" s="201"/>
      <c r="AT171" s="195" t="s">
        <v>141</v>
      </c>
      <c r="AU171" s="195" t="s">
        <v>87</v>
      </c>
      <c r="AV171" s="12" t="s">
        <v>87</v>
      </c>
      <c r="AW171" s="12" t="s">
        <v>41</v>
      </c>
      <c r="AX171" s="12" t="s">
        <v>78</v>
      </c>
      <c r="AY171" s="195" t="s">
        <v>132</v>
      </c>
    </row>
    <row r="172" spans="2:65" s="12" customFormat="1" ht="13.5">
      <c r="B172" s="194"/>
      <c r="D172" s="187" t="s">
        <v>141</v>
      </c>
      <c r="E172" s="195" t="s">
        <v>5</v>
      </c>
      <c r="F172" s="196" t="s">
        <v>230</v>
      </c>
      <c r="H172" s="197">
        <v>56</v>
      </c>
      <c r="I172" s="198"/>
      <c r="L172" s="194"/>
      <c r="M172" s="199"/>
      <c r="N172" s="200"/>
      <c r="O172" s="200"/>
      <c r="P172" s="200"/>
      <c r="Q172" s="200"/>
      <c r="R172" s="200"/>
      <c r="S172" s="200"/>
      <c r="T172" s="201"/>
      <c r="AT172" s="195" t="s">
        <v>141</v>
      </c>
      <c r="AU172" s="195" t="s">
        <v>87</v>
      </c>
      <c r="AV172" s="12" t="s">
        <v>87</v>
      </c>
      <c r="AW172" s="12" t="s">
        <v>41</v>
      </c>
      <c r="AX172" s="12" t="s">
        <v>78</v>
      </c>
      <c r="AY172" s="195" t="s">
        <v>132</v>
      </c>
    </row>
    <row r="173" spans="2:65" s="14" customFormat="1" ht="13.5">
      <c r="B173" s="210"/>
      <c r="D173" s="187" t="s">
        <v>141</v>
      </c>
      <c r="E173" s="211" t="s">
        <v>5</v>
      </c>
      <c r="F173" s="212" t="s">
        <v>160</v>
      </c>
      <c r="H173" s="213">
        <v>92</v>
      </c>
      <c r="I173" s="214"/>
      <c r="L173" s="210"/>
      <c r="M173" s="215"/>
      <c r="N173" s="216"/>
      <c r="O173" s="216"/>
      <c r="P173" s="216"/>
      <c r="Q173" s="216"/>
      <c r="R173" s="216"/>
      <c r="S173" s="216"/>
      <c r="T173" s="217"/>
      <c r="AT173" s="211" t="s">
        <v>141</v>
      </c>
      <c r="AU173" s="211" t="s">
        <v>87</v>
      </c>
      <c r="AV173" s="14" t="s">
        <v>139</v>
      </c>
      <c r="AW173" s="14" t="s">
        <v>41</v>
      </c>
      <c r="AX173" s="14" t="s">
        <v>25</v>
      </c>
      <c r="AY173" s="211" t="s">
        <v>132</v>
      </c>
    </row>
    <row r="174" spans="2:65" s="1" customFormat="1" ht="16.5" customHeight="1">
      <c r="B174" s="173"/>
      <c r="C174" s="174" t="s">
        <v>231</v>
      </c>
      <c r="D174" s="174" t="s">
        <v>135</v>
      </c>
      <c r="E174" s="175" t="s">
        <v>232</v>
      </c>
      <c r="F174" s="176" t="s">
        <v>233</v>
      </c>
      <c r="G174" s="177" t="s">
        <v>138</v>
      </c>
      <c r="H174" s="178">
        <v>180</v>
      </c>
      <c r="I174" s="179"/>
      <c r="J174" s="180">
        <f>ROUND(I174*H174,2)</f>
        <v>0</v>
      </c>
      <c r="K174" s="176" t="s">
        <v>5</v>
      </c>
      <c r="L174" s="42"/>
      <c r="M174" s="181" t="s">
        <v>5</v>
      </c>
      <c r="N174" s="182" t="s">
        <v>49</v>
      </c>
      <c r="O174" s="43"/>
      <c r="P174" s="183">
        <f>O174*H174</f>
        <v>0</v>
      </c>
      <c r="Q174" s="183">
        <v>3.2719999999999999E-2</v>
      </c>
      <c r="R174" s="183">
        <f>Q174*H174</f>
        <v>5.8895999999999997</v>
      </c>
      <c r="S174" s="183">
        <v>3.6999999999999998E-2</v>
      </c>
      <c r="T174" s="184">
        <f>S174*H174</f>
        <v>6.6599999999999993</v>
      </c>
      <c r="AR174" s="24" t="s">
        <v>139</v>
      </c>
      <c r="AT174" s="24" t="s">
        <v>135</v>
      </c>
      <c r="AU174" s="24" t="s">
        <v>87</v>
      </c>
      <c r="AY174" s="24" t="s">
        <v>132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4" t="s">
        <v>25</v>
      </c>
      <c r="BK174" s="185">
        <f>ROUND(I174*H174,2)</f>
        <v>0</v>
      </c>
      <c r="BL174" s="24" t="s">
        <v>139</v>
      </c>
      <c r="BM174" s="24" t="s">
        <v>234</v>
      </c>
    </row>
    <row r="175" spans="2:65" s="12" customFormat="1" ht="13.5">
      <c r="B175" s="194"/>
      <c r="D175" s="187" t="s">
        <v>141</v>
      </c>
      <c r="E175" s="195" t="s">
        <v>5</v>
      </c>
      <c r="F175" s="196" t="s">
        <v>235</v>
      </c>
      <c r="H175" s="197">
        <v>80</v>
      </c>
      <c r="I175" s="198"/>
      <c r="L175" s="194"/>
      <c r="M175" s="199"/>
      <c r="N175" s="200"/>
      <c r="O175" s="200"/>
      <c r="P175" s="200"/>
      <c r="Q175" s="200"/>
      <c r="R175" s="200"/>
      <c r="S175" s="200"/>
      <c r="T175" s="201"/>
      <c r="AT175" s="195" t="s">
        <v>141</v>
      </c>
      <c r="AU175" s="195" t="s">
        <v>87</v>
      </c>
      <c r="AV175" s="12" t="s">
        <v>87</v>
      </c>
      <c r="AW175" s="12" t="s">
        <v>41</v>
      </c>
      <c r="AX175" s="12" t="s">
        <v>78</v>
      </c>
      <c r="AY175" s="195" t="s">
        <v>132</v>
      </c>
    </row>
    <row r="176" spans="2:65" s="12" customFormat="1" ht="13.5">
      <c r="B176" s="194"/>
      <c r="D176" s="187" t="s">
        <v>141</v>
      </c>
      <c r="E176" s="195" t="s">
        <v>5</v>
      </c>
      <c r="F176" s="196" t="s">
        <v>236</v>
      </c>
      <c r="H176" s="197">
        <v>60</v>
      </c>
      <c r="I176" s="198"/>
      <c r="L176" s="194"/>
      <c r="M176" s="199"/>
      <c r="N176" s="200"/>
      <c r="O176" s="200"/>
      <c r="P176" s="200"/>
      <c r="Q176" s="200"/>
      <c r="R176" s="200"/>
      <c r="S176" s="200"/>
      <c r="T176" s="201"/>
      <c r="AT176" s="195" t="s">
        <v>141</v>
      </c>
      <c r="AU176" s="195" t="s">
        <v>87</v>
      </c>
      <c r="AV176" s="12" t="s">
        <v>87</v>
      </c>
      <c r="AW176" s="12" t="s">
        <v>41</v>
      </c>
      <c r="AX176" s="12" t="s">
        <v>78</v>
      </c>
      <c r="AY176" s="195" t="s">
        <v>132</v>
      </c>
    </row>
    <row r="177" spans="2:65" s="12" customFormat="1" ht="13.5">
      <c r="B177" s="194"/>
      <c r="D177" s="187" t="s">
        <v>141</v>
      </c>
      <c r="E177" s="195" t="s">
        <v>5</v>
      </c>
      <c r="F177" s="196" t="s">
        <v>237</v>
      </c>
      <c r="H177" s="197">
        <v>40</v>
      </c>
      <c r="I177" s="198"/>
      <c r="L177" s="194"/>
      <c r="M177" s="199"/>
      <c r="N177" s="200"/>
      <c r="O177" s="200"/>
      <c r="P177" s="200"/>
      <c r="Q177" s="200"/>
      <c r="R177" s="200"/>
      <c r="S177" s="200"/>
      <c r="T177" s="201"/>
      <c r="AT177" s="195" t="s">
        <v>141</v>
      </c>
      <c r="AU177" s="195" t="s">
        <v>87</v>
      </c>
      <c r="AV177" s="12" t="s">
        <v>87</v>
      </c>
      <c r="AW177" s="12" t="s">
        <v>41</v>
      </c>
      <c r="AX177" s="12" t="s">
        <v>78</v>
      </c>
      <c r="AY177" s="195" t="s">
        <v>132</v>
      </c>
    </row>
    <row r="178" spans="2:65" s="14" customFormat="1" ht="13.5">
      <c r="B178" s="210"/>
      <c r="D178" s="187" t="s">
        <v>141</v>
      </c>
      <c r="E178" s="211" t="s">
        <v>5</v>
      </c>
      <c r="F178" s="212" t="s">
        <v>160</v>
      </c>
      <c r="H178" s="213">
        <v>180</v>
      </c>
      <c r="I178" s="214"/>
      <c r="L178" s="210"/>
      <c r="M178" s="215"/>
      <c r="N178" s="216"/>
      <c r="O178" s="216"/>
      <c r="P178" s="216"/>
      <c r="Q178" s="216"/>
      <c r="R178" s="216"/>
      <c r="S178" s="216"/>
      <c r="T178" s="217"/>
      <c r="AT178" s="211" t="s">
        <v>141</v>
      </c>
      <c r="AU178" s="211" t="s">
        <v>87</v>
      </c>
      <c r="AV178" s="14" t="s">
        <v>139</v>
      </c>
      <c r="AW178" s="14" t="s">
        <v>41</v>
      </c>
      <c r="AX178" s="14" t="s">
        <v>25</v>
      </c>
      <c r="AY178" s="211" t="s">
        <v>132</v>
      </c>
    </row>
    <row r="179" spans="2:65" s="1" customFormat="1" ht="25.5" customHeight="1">
      <c r="B179" s="173"/>
      <c r="C179" s="174" t="s">
        <v>133</v>
      </c>
      <c r="D179" s="174" t="s">
        <v>135</v>
      </c>
      <c r="E179" s="175" t="s">
        <v>238</v>
      </c>
      <c r="F179" s="176" t="s">
        <v>239</v>
      </c>
      <c r="G179" s="177" t="s">
        <v>138</v>
      </c>
      <c r="H179" s="178">
        <v>58</v>
      </c>
      <c r="I179" s="179"/>
      <c r="J179" s="180">
        <f>ROUND(I179*H179,2)</f>
        <v>0</v>
      </c>
      <c r="K179" s="176" t="s">
        <v>5</v>
      </c>
      <c r="L179" s="42"/>
      <c r="M179" s="181" t="s">
        <v>5</v>
      </c>
      <c r="N179" s="182" t="s">
        <v>49</v>
      </c>
      <c r="O179" s="43"/>
      <c r="P179" s="183">
        <f>O179*H179</f>
        <v>0</v>
      </c>
      <c r="Q179" s="183">
        <v>4.1799999999999997E-3</v>
      </c>
      <c r="R179" s="183">
        <f>Q179*H179</f>
        <v>0.24243999999999999</v>
      </c>
      <c r="S179" s="183">
        <v>0</v>
      </c>
      <c r="T179" s="184">
        <f>S179*H179</f>
        <v>0</v>
      </c>
      <c r="AR179" s="24" t="s">
        <v>139</v>
      </c>
      <c r="AT179" s="24" t="s">
        <v>135</v>
      </c>
      <c r="AU179" s="24" t="s">
        <v>87</v>
      </c>
      <c r="AY179" s="24" t="s">
        <v>132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4" t="s">
        <v>25</v>
      </c>
      <c r="BK179" s="185">
        <f>ROUND(I179*H179,2)</f>
        <v>0</v>
      </c>
      <c r="BL179" s="24" t="s">
        <v>139</v>
      </c>
      <c r="BM179" s="24" t="s">
        <v>240</v>
      </c>
    </row>
    <row r="180" spans="2:65" s="11" customFormat="1" ht="13.5">
      <c r="B180" s="186"/>
      <c r="D180" s="187" t="s">
        <v>141</v>
      </c>
      <c r="E180" s="188" t="s">
        <v>5</v>
      </c>
      <c r="F180" s="189" t="s">
        <v>241</v>
      </c>
      <c r="H180" s="188" t="s">
        <v>5</v>
      </c>
      <c r="I180" s="190"/>
      <c r="L180" s="186"/>
      <c r="M180" s="191"/>
      <c r="N180" s="192"/>
      <c r="O180" s="192"/>
      <c r="P180" s="192"/>
      <c r="Q180" s="192"/>
      <c r="R180" s="192"/>
      <c r="S180" s="192"/>
      <c r="T180" s="193"/>
      <c r="AT180" s="188" t="s">
        <v>141</v>
      </c>
      <c r="AU180" s="188" t="s">
        <v>87</v>
      </c>
      <c r="AV180" s="11" t="s">
        <v>25</v>
      </c>
      <c r="AW180" s="11" t="s">
        <v>41</v>
      </c>
      <c r="AX180" s="11" t="s">
        <v>78</v>
      </c>
      <c r="AY180" s="188" t="s">
        <v>132</v>
      </c>
    </row>
    <row r="181" spans="2:65" s="12" customFormat="1" ht="13.5">
      <c r="B181" s="194"/>
      <c r="D181" s="187" t="s">
        <v>141</v>
      </c>
      <c r="E181" s="195" t="s">
        <v>5</v>
      </c>
      <c r="F181" s="196" t="s">
        <v>242</v>
      </c>
      <c r="H181" s="197">
        <v>58</v>
      </c>
      <c r="I181" s="198"/>
      <c r="L181" s="194"/>
      <c r="M181" s="199"/>
      <c r="N181" s="200"/>
      <c r="O181" s="200"/>
      <c r="P181" s="200"/>
      <c r="Q181" s="200"/>
      <c r="R181" s="200"/>
      <c r="S181" s="200"/>
      <c r="T181" s="201"/>
      <c r="AT181" s="195" t="s">
        <v>141</v>
      </c>
      <c r="AU181" s="195" t="s">
        <v>87</v>
      </c>
      <c r="AV181" s="12" t="s">
        <v>87</v>
      </c>
      <c r="AW181" s="12" t="s">
        <v>41</v>
      </c>
      <c r="AX181" s="12" t="s">
        <v>78</v>
      </c>
      <c r="AY181" s="195" t="s">
        <v>132</v>
      </c>
    </row>
    <row r="182" spans="2:65" s="14" customFormat="1" ht="13.5">
      <c r="B182" s="210"/>
      <c r="D182" s="187" t="s">
        <v>141</v>
      </c>
      <c r="E182" s="211" t="s">
        <v>5</v>
      </c>
      <c r="F182" s="212" t="s">
        <v>160</v>
      </c>
      <c r="H182" s="213">
        <v>58</v>
      </c>
      <c r="I182" s="214"/>
      <c r="L182" s="210"/>
      <c r="M182" s="215"/>
      <c r="N182" s="216"/>
      <c r="O182" s="216"/>
      <c r="P182" s="216"/>
      <c r="Q182" s="216"/>
      <c r="R182" s="216"/>
      <c r="S182" s="216"/>
      <c r="T182" s="217"/>
      <c r="AT182" s="211" t="s">
        <v>141</v>
      </c>
      <c r="AU182" s="211" t="s">
        <v>87</v>
      </c>
      <c r="AV182" s="14" t="s">
        <v>139</v>
      </c>
      <c r="AW182" s="14" t="s">
        <v>41</v>
      </c>
      <c r="AX182" s="14" t="s">
        <v>25</v>
      </c>
      <c r="AY182" s="211" t="s">
        <v>132</v>
      </c>
    </row>
    <row r="183" spans="2:65" s="1" customFormat="1" ht="25.5" customHeight="1">
      <c r="B183" s="173"/>
      <c r="C183" s="174" t="s">
        <v>243</v>
      </c>
      <c r="D183" s="174" t="s">
        <v>135</v>
      </c>
      <c r="E183" s="175" t="s">
        <v>244</v>
      </c>
      <c r="F183" s="176" t="s">
        <v>245</v>
      </c>
      <c r="G183" s="177" t="s">
        <v>138</v>
      </c>
      <c r="H183" s="178">
        <v>135.26</v>
      </c>
      <c r="I183" s="179"/>
      <c r="J183" s="180">
        <f>ROUND(I183*H183,2)</f>
        <v>0</v>
      </c>
      <c r="K183" s="176" t="s">
        <v>5</v>
      </c>
      <c r="L183" s="42"/>
      <c r="M183" s="181" t="s">
        <v>5</v>
      </c>
      <c r="N183" s="182" t="s">
        <v>49</v>
      </c>
      <c r="O183" s="43"/>
      <c r="P183" s="183">
        <f>O183*H183</f>
        <v>0</v>
      </c>
      <c r="Q183" s="183">
        <v>1.255E-2</v>
      </c>
      <c r="R183" s="183">
        <f>Q183*H183</f>
        <v>1.697513</v>
      </c>
      <c r="S183" s="183">
        <v>0</v>
      </c>
      <c r="T183" s="184">
        <f>S183*H183</f>
        <v>0</v>
      </c>
      <c r="AR183" s="24" t="s">
        <v>139</v>
      </c>
      <c r="AT183" s="24" t="s">
        <v>135</v>
      </c>
      <c r="AU183" s="24" t="s">
        <v>87</v>
      </c>
      <c r="AY183" s="24" t="s">
        <v>132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4" t="s">
        <v>25</v>
      </c>
      <c r="BK183" s="185">
        <f>ROUND(I183*H183,2)</f>
        <v>0</v>
      </c>
      <c r="BL183" s="24" t="s">
        <v>139</v>
      </c>
      <c r="BM183" s="24" t="s">
        <v>246</v>
      </c>
    </row>
    <row r="184" spans="2:65" s="11" customFormat="1" ht="13.5">
      <c r="B184" s="186"/>
      <c r="D184" s="187" t="s">
        <v>141</v>
      </c>
      <c r="E184" s="188" t="s">
        <v>5</v>
      </c>
      <c r="F184" s="189" t="s">
        <v>247</v>
      </c>
      <c r="H184" s="188" t="s">
        <v>5</v>
      </c>
      <c r="I184" s="190"/>
      <c r="L184" s="186"/>
      <c r="M184" s="191"/>
      <c r="N184" s="192"/>
      <c r="O184" s="192"/>
      <c r="P184" s="192"/>
      <c r="Q184" s="192"/>
      <c r="R184" s="192"/>
      <c r="S184" s="192"/>
      <c r="T184" s="193"/>
      <c r="AT184" s="188" t="s">
        <v>141</v>
      </c>
      <c r="AU184" s="188" t="s">
        <v>87</v>
      </c>
      <c r="AV184" s="11" t="s">
        <v>25</v>
      </c>
      <c r="AW184" s="11" t="s">
        <v>41</v>
      </c>
      <c r="AX184" s="11" t="s">
        <v>78</v>
      </c>
      <c r="AY184" s="188" t="s">
        <v>132</v>
      </c>
    </row>
    <row r="185" spans="2:65" s="12" customFormat="1" ht="13.5">
      <c r="B185" s="194"/>
      <c r="D185" s="187" t="s">
        <v>141</v>
      </c>
      <c r="E185" s="195" t="s">
        <v>5</v>
      </c>
      <c r="F185" s="196" t="s">
        <v>248</v>
      </c>
      <c r="H185" s="197">
        <v>59.857999999999997</v>
      </c>
      <c r="I185" s="198"/>
      <c r="L185" s="194"/>
      <c r="M185" s="199"/>
      <c r="N185" s="200"/>
      <c r="O185" s="200"/>
      <c r="P185" s="200"/>
      <c r="Q185" s="200"/>
      <c r="R185" s="200"/>
      <c r="S185" s="200"/>
      <c r="T185" s="201"/>
      <c r="AT185" s="195" t="s">
        <v>141</v>
      </c>
      <c r="AU185" s="195" t="s">
        <v>87</v>
      </c>
      <c r="AV185" s="12" t="s">
        <v>87</v>
      </c>
      <c r="AW185" s="12" t="s">
        <v>41</v>
      </c>
      <c r="AX185" s="12" t="s">
        <v>78</v>
      </c>
      <c r="AY185" s="195" t="s">
        <v>132</v>
      </c>
    </row>
    <row r="186" spans="2:65" s="12" customFormat="1" ht="13.5">
      <c r="B186" s="194"/>
      <c r="D186" s="187" t="s">
        <v>141</v>
      </c>
      <c r="E186" s="195" t="s">
        <v>5</v>
      </c>
      <c r="F186" s="196" t="s">
        <v>249</v>
      </c>
      <c r="H186" s="197">
        <v>-4.274</v>
      </c>
      <c r="I186" s="198"/>
      <c r="L186" s="194"/>
      <c r="M186" s="199"/>
      <c r="N186" s="200"/>
      <c r="O186" s="200"/>
      <c r="P186" s="200"/>
      <c r="Q186" s="200"/>
      <c r="R186" s="200"/>
      <c r="S186" s="200"/>
      <c r="T186" s="201"/>
      <c r="AT186" s="195" t="s">
        <v>141</v>
      </c>
      <c r="AU186" s="195" t="s">
        <v>87</v>
      </c>
      <c r="AV186" s="12" t="s">
        <v>87</v>
      </c>
      <c r="AW186" s="12" t="s">
        <v>41</v>
      </c>
      <c r="AX186" s="12" t="s">
        <v>78</v>
      </c>
      <c r="AY186" s="195" t="s">
        <v>132</v>
      </c>
    </row>
    <row r="187" spans="2:65" s="12" customFormat="1" ht="13.5">
      <c r="B187" s="194"/>
      <c r="D187" s="187" t="s">
        <v>141</v>
      </c>
      <c r="E187" s="195" t="s">
        <v>5</v>
      </c>
      <c r="F187" s="196" t="s">
        <v>250</v>
      </c>
      <c r="H187" s="197">
        <v>-21.42</v>
      </c>
      <c r="I187" s="198"/>
      <c r="L187" s="194"/>
      <c r="M187" s="199"/>
      <c r="N187" s="200"/>
      <c r="O187" s="200"/>
      <c r="P187" s="200"/>
      <c r="Q187" s="200"/>
      <c r="R187" s="200"/>
      <c r="S187" s="200"/>
      <c r="T187" s="201"/>
      <c r="AT187" s="195" t="s">
        <v>141</v>
      </c>
      <c r="AU187" s="195" t="s">
        <v>87</v>
      </c>
      <c r="AV187" s="12" t="s">
        <v>87</v>
      </c>
      <c r="AW187" s="12" t="s">
        <v>41</v>
      </c>
      <c r="AX187" s="12" t="s">
        <v>78</v>
      </c>
      <c r="AY187" s="195" t="s">
        <v>132</v>
      </c>
    </row>
    <row r="188" spans="2:65" s="12" customFormat="1" ht="13.5">
      <c r="B188" s="194"/>
      <c r="D188" s="187" t="s">
        <v>141</v>
      </c>
      <c r="E188" s="195" t="s">
        <v>5</v>
      </c>
      <c r="F188" s="196" t="s">
        <v>251</v>
      </c>
      <c r="H188" s="197">
        <v>2.915</v>
      </c>
      <c r="I188" s="198"/>
      <c r="L188" s="194"/>
      <c r="M188" s="199"/>
      <c r="N188" s="200"/>
      <c r="O188" s="200"/>
      <c r="P188" s="200"/>
      <c r="Q188" s="200"/>
      <c r="R188" s="200"/>
      <c r="S188" s="200"/>
      <c r="T188" s="201"/>
      <c r="AT188" s="195" t="s">
        <v>141</v>
      </c>
      <c r="AU188" s="195" t="s">
        <v>87</v>
      </c>
      <c r="AV188" s="12" t="s">
        <v>87</v>
      </c>
      <c r="AW188" s="12" t="s">
        <v>41</v>
      </c>
      <c r="AX188" s="12" t="s">
        <v>78</v>
      </c>
      <c r="AY188" s="195" t="s">
        <v>132</v>
      </c>
    </row>
    <row r="189" spans="2:65" s="13" customFormat="1" ht="13.5">
      <c r="B189" s="202"/>
      <c r="D189" s="187" t="s">
        <v>141</v>
      </c>
      <c r="E189" s="203" t="s">
        <v>5</v>
      </c>
      <c r="F189" s="204" t="s">
        <v>150</v>
      </c>
      <c r="H189" s="205">
        <v>37.079000000000001</v>
      </c>
      <c r="I189" s="206"/>
      <c r="L189" s="202"/>
      <c r="M189" s="207"/>
      <c r="N189" s="208"/>
      <c r="O189" s="208"/>
      <c r="P189" s="208"/>
      <c r="Q189" s="208"/>
      <c r="R189" s="208"/>
      <c r="S189" s="208"/>
      <c r="T189" s="209"/>
      <c r="AT189" s="203" t="s">
        <v>141</v>
      </c>
      <c r="AU189" s="203" t="s">
        <v>87</v>
      </c>
      <c r="AV189" s="13" t="s">
        <v>151</v>
      </c>
      <c r="AW189" s="13" t="s">
        <v>41</v>
      </c>
      <c r="AX189" s="13" t="s">
        <v>78</v>
      </c>
      <c r="AY189" s="203" t="s">
        <v>132</v>
      </c>
    </row>
    <row r="190" spans="2:65" s="11" customFormat="1" ht="13.5">
      <c r="B190" s="186"/>
      <c r="D190" s="187" t="s">
        <v>141</v>
      </c>
      <c r="E190" s="188" t="s">
        <v>5</v>
      </c>
      <c r="F190" s="189" t="s">
        <v>252</v>
      </c>
      <c r="H190" s="188" t="s">
        <v>5</v>
      </c>
      <c r="I190" s="190"/>
      <c r="L190" s="186"/>
      <c r="M190" s="191"/>
      <c r="N190" s="192"/>
      <c r="O190" s="192"/>
      <c r="P190" s="192"/>
      <c r="Q190" s="192"/>
      <c r="R190" s="192"/>
      <c r="S190" s="192"/>
      <c r="T190" s="193"/>
      <c r="AT190" s="188" t="s">
        <v>141</v>
      </c>
      <c r="AU190" s="188" t="s">
        <v>87</v>
      </c>
      <c r="AV190" s="11" t="s">
        <v>25</v>
      </c>
      <c r="AW190" s="11" t="s">
        <v>41</v>
      </c>
      <c r="AX190" s="11" t="s">
        <v>78</v>
      </c>
      <c r="AY190" s="188" t="s">
        <v>132</v>
      </c>
    </row>
    <row r="191" spans="2:65" s="12" customFormat="1" ht="13.5">
      <c r="B191" s="194"/>
      <c r="D191" s="187" t="s">
        <v>141</v>
      </c>
      <c r="E191" s="195" t="s">
        <v>5</v>
      </c>
      <c r="F191" s="196" t="s">
        <v>253</v>
      </c>
      <c r="H191" s="197">
        <v>20.68</v>
      </c>
      <c r="I191" s="198"/>
      <c r="L191" s="194"/>
      <c r="M191" s="199"/>
      <c r="N191" s="200"/>
      <c r="O191" s="200"/>
      <c r="P191" s="200"/>
      <c r="Q191" s="200"/>
      <c r="R191" s="200"/>
      <c r="S191" s="200"/>
      <c r="T191" s="201"/>
      <c r="AT191" s="195" t="s">
        <v>141</v>
      </c>
      <c r="AU191" s="195" t="s">
        <v>87</v>
      </c>
      <c r="AV191" s="12" t="s">
        <v>87</v>
      </c>
      <c r="AW191" s="12" t="s">
        <v>41</v>
      </c>
      <c r="AX191" s="12" t="s">
        <v>78</v>
      </c>
      <c r="AY191" s="195" t="s">
        <v>132</v>
      </c>
    </row>
    <row r="192" spans="2:65" s="12" customFormat="1" ht="13.5">
      <c r="B192" s="194"/>
      <c r="D192" s="187" t="s">
        <v>141</v>
      </c>
      <c r="E192" s="195" t="s">
        <v>5</v>
      </c>
      <c r="F192" s="196" t="s">
        <v>254</v>
      </c>
      <c r="H192" s="197">
        <v>-3.1949999999999998</v>
      </c>
      <c r="I192" s="198"/>
      <c r="L192" s="194"/>
      <c r="M192" s="199"/>
      <c r="N192" s="200"/>
      <c r="O192" s="200"/>
      <c r="P192" s="200"/>
      <c r="Q192" s="200"/>
      <c r="R192" s="200"/>
      <c r="S192" s="200"/>
      <c r="T192" s="201"/>
      <c r="AT192" s="195" t="s">
        <v>141</v>
      </c>
      <c r="AU192" s="195" t="s">
        <v>87</v>
      </c>
      <c r="AV192" s="12" t="s">
        <v>87</v>
      </c>
      <c r="AW192" s="12" t="s">
        <v>41</v>
      </c>
      <c r="AX192" s="12" t="s">
        <v>78</v>
      </c>
      <c r="AY192" s="195" t="s">
        <v>132</v>
      </c>
    </row>
    <row r="193" spans="2:51" s="13" customFormat="1" ht="13.5">
      <c r="B193" s="202"/>
      <c r="D193" s="187" t="s">
        <v>141</v>
      </c>
      <c r="E193" s="203" t="s">
        <v>5</v>
      </c>
      <c r="F193" s="204" t="s">
        <v>150</v>
      </c>
      <c r="H193" s="205">
        <v>17.484999999999999</v>
      </c>
      <c r="I193" s="206"/>
      <c r="L193" s="202"/>
      <c r="M193" s="207"/>
      <c r="N193" s="208"/>
      <c r="O193" s="208"/>
      <c r="P193" s="208"/>
      <c r="Q193" s="208"/>
      <c r="R193" s="208"/>
      <c r="S193" s="208"/>
      <c r="T193" s="209"/>
      <c r="AT193" s="203" t="s">
        <v>141</v>
      </c>
      <c r="AU193" s="203" t="s">
        <v>87</v>
      </c>
      <c r="AV193" s="13" t="s">
        <v>151</v>
      </c>
      <c r="AW193" s="13" t="s">
        <v>41</v>
      </c>
      <c r="AX193" s="13" t="s">
        <v>78</v>
      </c>
      <c r="AY193" s="203" t="s">
        <v>132</v>
      </c>
    </row>
    <row r="194" spans="2:51" s="11" customFormat="1" ht="13.5">
      <c r="B194" s="186"/>
      <c r="D194" s="187" t="s">
        <v>141</v>
      </c>
      <c r="E194" s="188" t="s">
        <v>5</v>
      </c>
      <c r="F194" s="189" t="s">
        <v>255</v>
      </c>
      <c r="H194" s="188" t="s">
        <v>5</v>
      </c>
      <c r="I194" s="190"/>
      <c r="L194" s="186"/>
      <c r="M194" s="191"/>
      <c r="N194" s="192"/>
      <c r="O194" s="192"/>
      <c r="P194" s="192"/>
      <c r="Q194" s="192"/>
      <c r="R194" s="192"/>
      <c r="S194" s="192"/>
      <c r="T194" s="193"/>
      <c r="AT194" s="188" t="s">
        <v>141</v>
      </c>
      <c r="AU194" s="188" t="s">
        <v>87</v>
      </c>
      <c r="AV194" s="11" t="s">
        <v>25</v>
      </c>
      <c r="AW194" s="11" t="s">
        <v>41</v>
      </c>
      <c r="AX194" s="11" t="s">
        <v>78</v>
      </c>
      <c r="AY194" s="188" t="s">
        <v>132</v>
      </c>
    </row>
    <row r="195" spans="2:51" s="12" customFormat="1" ht="13.5">
      <c r="B195" s="194"/>
      <c r="D195" s="187" t="s">
        <v>141</v>
      </c>
      <c r="E195" s="195" t="s">
        <v>5</v>
      </c>
      <c r="F195" s="196" t="s">
        <v>256</v>
      </c>
      <c r="H195" s="197">
        <v>40.5</v>
      </c>
      <c r="I195" s="198"/>
      <c r="L195" s="194"/>
      <c r="M195" s="199"/>
      <c r="N195" s="200"/>
      <c r="O195" s="200"/>
      <c r="P195" s="200"/>
      <c r="Q195" s="200"/>
      <c r="R195" s="200"/>
      <c r="S195" s="200"/>
      <c r="T195" s="201"/>
      <c r="AT195" s="195" t="s">
        <v>141</v>
      </c>
      <c r="AU195" s="195" t="s">
        <v>87</v>
      </c>
      <c r="AV195" s="12" t="s">
        <v>87</v>
      </c>
      <c r="AW195" s="12" t="s">
        <v>41</v>
      </c>
      <c r="AX195" s="12" t="s">
        <v>78</v>
      </c>
      <c r="AY195" s="195" t="s">
        <v>132</v>
      </c>
    </row>
    <row r="196" spans="2:51" s="12" customFormat="1" ht="13.5">
      <c r="B196" s="194"/>
      <c r="D196" s="187" t="s">
        <v>141</v>
      </c>
      <c r="E196" s="195" t="s">
        <v>5</v>
      </c>
      <c r="F196" s="196" t="s">
        <v>257</v>
      </c>
      <c r="H196" s="197">
        <v>-6.11</v>
      </c>
      <c r="I196" s="198"/>
      <c r="L196" s="194"/>
      <c r="M196" s="199"/>
      <c r="N196" s="200"/>
      <c r="O196" s="200"/>
      <c r="P196" s="200"/>
      <c r="Q196" s="200"/>
      <c r="R196" s="200"/>
      <c r="S196" s="200"/>
      <c r="T196" s="201"/>
      <c r="AT196" s="195" t="s">
        <v>141</v>
      </c>
      <c r="AU196" s="195" t="s">
        <v>87</v>
      </c>
      <c r="AV196" s="12" t="s">
        <v>87</v>
      </c>
      <c r="AW196" s="12" t="s">
        <v>41</v>
      </c>
      <c r="AX196" s="12" t="s">
        <v>78</v>
      </c>
      <c r="AY196" s="195" t="s">
        <v>132</v>
      </c>
    </row>
    <row r="197" spans="2:51" s="12" customFormat="1" ht="13.5">
      <c r="B197" s="194"/>
      <c r="D197" s="187" t="s">
        <v>141</v>
      </c>
      <c r="E197" s="195" t="s">
        <v>5</v>
      </c>
      <c r="F197" s="196" t="s">
        <v>258</v>
      </c>
      <c r="H197" s="197">
        <v>-0.88400000000000001</v>
      </c>
      <c r="I197" s="198"/>
      <c r="L197" s="194"/>
      <c r="M197" s="199"/>
      <c r="N197" s="200"/>
      <c r="O197" s="200"/>
      <c r="P197" s="200"/>
      <c r="Q197" s="200"/>
      <c r="R197" s="200"/>
      <c r="S197" s="200"/>
      <c r="T197" s="201"/>
      <c r="AT197" s="195" t="s">
        <v>141</v>
      </c>
      <c r="AU197" s="195" t="s">
        <v>87</v>
      </c>
      <c r="AV197" s="12" t="s">
        <v>87</v>
      </c>
      <c r="AW197" s="12" t="s">
        <v>41</v>
      </c>
      <c r="AX197" s="12" t="s">
        <v>78</v>
      </c>
      <c r="AY197" s="195" t="s">
        <v>132</v>
      </c>
    </row>
    <row r="198" spans="2:51" s="12" customFormat="1" ht="13.5">
      <c r="B198" s="194"/>
      <c r="D198" s="187" t="s">
        <v>141</v>
      </c>
      <c r="E198" s="195" t="s">
        <v>5</v>
      </c>
      <c r="F198" s="196" t="s">
        <v>259</v>
      </c>
      <c r="H198" s="197">
        <v>-0.39200000000000002</v>
      </c>
      <c r="I198" s="198"/>
      <c r="L198" s="194"/>
      <c r="M198" s="199"/>
      <c r="N198" s="200"/>
      <c r="O198" s="200"/>
      <c r="P198" s="200"/>
      <c r="Q198" s="200"/>
      <c r="R198" s="200"/>
      <c r="S198" s="200"/>
      <c r="T198" s="201"/>
      <c r="AT198" s="195" t="s">
        <v>141</v>
      </c>
      <c r="AU198" s="195" t="s">
        <v>87</v>
      </c>
      <c r="AV198" s="12" t="s">
        <v>87</v>
      </c>
      <c r="AW198" s="12" t="s">
        <v>41</v>
      </c>
      <c r="AX198" s="12" t="s">
        <v>78</v>
      </c>
      <c r="AY198" s="195" t="s">
        <v>132</v>
      </c>
    </row>
    <row r="199" spans="2:51" s="12" customFormat="1" ht="13.5">
      <c r="B199" s="194"/>
      <c r="D199" s="187" t="s">
        <v>141</v>
      </c>
      <c r="E199" s="195" t="s">
        <v>5</v>
      </c>
      <c r="F199" s="196" t="s">
        <v>251</v>
      </c>
      <c r="H199" s="197">
        <v>2.915</v>
      </c>
      <c r="I199" s="198"/>
      <c r="L199" s="194"/>
      <c r="M199" s="199"/>
      <c r="N199" s="200"/>
      <c r="O199" s="200"/>
      <c r="P199" s="200"/>
      <c r="Q199" s="200"/>
      <c r="R199" s="200"/>
      <c r="S199" s="200"/>
      <c r="T199" s="201"/>
      <c r="AT199" s="195" t="s">
        <v>141</v>
      </c>
      <c r="AU199" s="195" t="s">
        <v>87</v>
      </c>
      <c r="AV199" s="12" t="s">
        <v>87</v>
      </c>
      <c r="AW199" s="12" t="s">
        <v>41</v>
      </c>
      <c r="AX199" s="12" t="s">
        <v>78</v>
      </c>
      <c r="AY199" s="195" t="s">
        <v>132</v>
      </c>
    </row>
    <row r="200" spans="2:51" s="13" customFormat="1" ht="13.5">
      <c r="B200" s="202"/>
      <c r="D200" s="187" t="s">
        <v>141</v>
      </c>
      <c r="E200" s="203" t="s">
        <v>5</v>
      </c>
      <c r="F200" s="204" t="s">
        <v>150</v>
      </c>
      <c r="H200" s="205">
        <v>36.029000000000003</v>
      </c>
      <c r="I200" s="206"/>
      <c r="L200" s="202"/>
      <c r="M200" s="207"/>
      <c r="N200" s="208"/>
      <c r="O200" s="208"/>
      <c r="P200" s="208"/>
      <c r="Q200" s="208"/>
      <c r="R200" s="208"/>
      <c r="S200" s="208"/>
      <c r="T200" s="209"/>
      <c r="AT200" s="203" t="s">
        <v>141</v>
      </c>
      <c r="AU200" s="203" t="s">
        <v>87</v>
      </c>
      <c r="AV200" s="13" t="s">
        <v>151</v>
      </c>
      <c r="AW200" s="13" t="s">
        <v>41</v>
      </c>
      <c r="AX200" s="13" t="s">
        <v>78</v>
      </c>
      <c r="AY200" s="203" t="s">
        <v>132</v>
      </c>
    </row>
    <row r="201" spans="2:51" s="11" customFormat="1" ht="13.5">
      <c r="B201" s="186"/>
      <c r="D201" s="187" t="s">
        <v>141</v>
      </c>
      <c r="E201" s="188" t="s">
        <v>5</v>
      </c>
      <c r="F201" s="189" t="s">
        <v>260</v>
      </c>
      <c r="H201" s="188" t="s">
        <v>5</v>
      </c>
      <c r="I201" s="190"/>
      <c r="L201" s="186"/>
      <c r="M201" s="191"/>
      <c r="N201" s="192"/>
      <c r="O201" s="192"/>
      <c r="P201" s="192"/>
      <c r="Q201" s="192"/>
      <c r="R201" s="192"/>
      <c r="S201" s="192"/>
      <c r="T201" s="193"/>
      <c r="AT201" s="188" t="s">
        <v>141</v>
      </c>
      <c r="AU201" s="188" t="s">
        <v>87</v>
      </c>
      <c r="AV201" s="11" t="s">
        <v>25</v>
      </c>
      <c r="AW201" s="11" t="s">
        <v>41</v>
      </c>
      <c r="AX201" s="11" t="s">
        <v>78</v>
      </c>
      <c r="AY201" s="188" t="s">
        <v>132</v>
      </c>
    </row>
    <row r="202" spans="2:51" s="12" customFormat="1" ht="13.5">
      <c r="B202" s="194"/>
      <c r="D202" s="187" t="s">
        <v>141</v>
      </c>
      <c r="E202" s="195" t="s">
        <v>5</v>
      </c>
      <c r="F202" s="196" t="s">
        <v>261</v>
      </c>
      <c r="H202" s="197">
        <v>18</v>
      </c>
      <c r="I202" s="198"/>
      <c r="L202" s="194"/>
      <c r="M202" s="199"/>
      <c r="N202" s="200"/>
      <c r="O202" s="200"/>
      <c r="P202" s="200"/>
      <c r="Q202" s="200"/>
      <c r="R202" s="200"/>
      <c r="S202" s="200"/>
      <c r="T202" s="201"/>
      <c r="AT202" s="195" t="s">
        <v>141</v>
      </c>
      <c r="AU202" s="195" t="s">
        <v>87</v>
      </c>
      <c r="AV202" s="12" t="s">
        <v>87</v>
      </c>
      <c r="AW202" s="12" t="s">
        <v>41</v>
      </c>
      <c r="AX202" s="12" t="s">
        <v>78</v>
      </c>
      <c r="AY202" s="195" t="s">
        <v>132</v>
      </c>
    </row>
    <row r="203" spans="2:51" s="13" customFormat="1" ht="13.5">
      <c r="B203" s="202"/>
      <c r="D203" s="187" t="s">
        <v>141</v>
      </c>
      <c r="E203" s="203" t="s">
        <v>5</v>
      </c>
      <c r="F203" s="204" t="s">
        <v>150</v>
      </c>
      <c r="H203" s="205">
        <v>18</v>
      </c>
      <c r="I203" s="206"/>
      <c r="L203" s="202"/>
      <c r="M203" s="207"/>
      <c r="N203" s="208"/>
      <c r="O203" s="208"/>
      <c r="P203" s="208"/>
      <c r="Q203" s="208"/>
      <c r="R203" s="208"/>
      <c r="S203" s="208"/>
      <c r="T203" s="209"/>
      <c r="AT203" s="203" t="s">
        <v>141</v>
      </c>
      <c r="AU203" s="203" t="s">
        <v>87</v>
      </c>
      <c r="AV203" s="13" t="s">
        <v>151</v>
      </c>
      <c r="AW203" s="13" t="s">
        <v>41</v>
      </c>
      <c r="AX203" s="13" t="s">
        <v>78</v>
      </c>
      <c r="AY203" s="203" t="s">
        <v>132</v>
      </c>
    </row>
    <row r="204" spans="2:51" s="11" customFormat="1" ht="13.5">
      <c r="B204" s="186"/>
      <c r="D204" s="187" t="s">
        <v>141</v>
      </c>
      <c r="E204" s="188" t="s">
        <v>5</v>
      </c>
      <c r="F204" s="189" t="s">
        <v>262</v>
      </c>
      <c r="H204" s="188" t="s">
        <v>5</v>
      </c>
      <c r="I204" s="190"/>
      <c r="L204" s="186"/>
      <c r="M204" s="191"/>
      <c r="N204" s="192"/>
      <c r="O204" s="192"/>
      <c r="P204" s="192"/>
      <c r="Q204" s="192"/>
      <c r="R204" s="192"/>
      <c r="S204" s="192"/>
      <c r="T204" s="193"/>
      <c r="AT204" s="188" t="s">
        <v>141</v>
      </c>
      <c r="AU204" s="188" t="s">
        <v>87</v>
      </c>
      <c r="AV204" s="11" t="s">
        <v>25</v>
      </c>
      <c r="AW204" s="11" t="s">
        <v>41</v>
      </c>
      <c r="AX204" s="11" t="s">
        <v>78</v>
      </c>
      <c r="AY204" s="188" t="s">
        <v>132</v>
      </c>
    </row>
    <row r="205" spans="2:51" s="12" customFormat="1" ht="13.5">
      <c r="B205" s="194"/>
      <c r="D205" s="187" t="s">
        <v>141</v>
      </c>
      <c r="E205" s="195" t="s">
        <v>5</v>
      </c>
      <c r="F205" s="196" t="s">
        <v>263</v>
      </c>
      <c r="H205" s="197">
        <v>21.3</v>
      </c>
      <c r="I205" s="198"/>
      <c r="L205" s="194"/>
      <c r="M205" s="199"/>
      <c r="N205" s="200"/>
      <c r="O205" s="200"/>
      <c r="P205" s="200"/>
      <c r="Q205" s="200"/>
      <c r="R205" s="200"/>
      <c r="S205" s="200"/>
      <c r="T205" s="201"/>
      <c r="AT205" s="195" t="s">
        <v>141</v>
      </c>
      <c r="AU205" s="195" t="s">
        <v>87</v>
      </c>
      <c r="AV205" s="12" t="s">
        <v>87</v>
      </c>
      <c r="AW205" s="12" t="s">
        <v>41</v>
      </c>
      <c r="AX205" s="12" t="s">
        <v>78</v>
      </c>
      <c r="AY205" s="195" t="s">
        <v>132</v>
      </c>
    </row>
    <row r="206" spans="2:51" s="12" customFormat="1" ht="13.5">
      <c r="B206" s="194"/>
      <c r="D206" s="187" t="s">
        <v>141</v>
      </c>
      <c r="E206" s="195" t="s">
        <v>5</v>
      </c>
      <c r="F206" s="196" t="s">
        <v>264</v>
      </c>
      <c r="H206" s="197">
        <v>-1.2330000000000001</v>
      </c>
      <c r="I206" s="198"/>
      <c r="L206" s="194"/>
      <c r="M206" s="199"/>
      <c r="N206" s="200"/>
      <c r="O206" s="200"/>
      <c r="P206" s="200"/>
      <c r="Q206" s="200"/>
      <c r="R206" s="200"/>
      <c r="S206" s="200"/>
      <c r="T206" s="201"/>
      <c r="AT206" s="195" t="s">
        <v>141</v>
      </c>
      <c r="AU206" s="195" t="s">
        <v>87</v>
      </c>
      <c r="AV206" s="12" t="s">
        <v>87</v>
      </c>
      <c r="AW206" s="12" t="s">
        <v>41</v>
      </c>
      <c r="AX206" s="12" t="s">
        <v>78</v>
      </c>
      <c r="AY206" s="195" t="s">
        <v>132</v>
      </c>
    </row>
    <row r="207" spans="2:51" s="12" customFormat="1" ht="13.5">
      <c r="B207" s="194"/>
      <c r="D207" s="187" t="s">
        <v>141</v>
      </c>
      <c r="E207" s="195" t="s">
        <v>5</v>
      </c>
      <c r="F207" s="196" t="s">
        <v>265</v>
      </c>
      <c r="H207" s="197">
        <v>6.6</v>
      </c>
      <c r="I207" s="198"/>
      <c r="L207" s="194"/>
      <c r="M207" s="199"/>
      <c r="N207" s="200"/>
      <c r="O207" s="200"/>
      <c r="P207" s="200"/>
      <c r="Q207" s="200"/>
      <c r="R207" s="200"/>
      <c r="S207" s="200"/>
      <c r="T207" s="201"/>
      <c r="AT207" s="195" t="s">
        <v>141</v>
      </c>
      <c r="AU207" s="195" t="s">
        <v>87</v>
      </c>
      <c r="AV207" s="12" t="s">
        <v>87</v>
      </c>
      <c r="AW207" s="12" t="s">
        <v>41</v>
      </c>
      <c r="AX207" s="12" t="s">
        <v>78</v>
      </c>
      <c r="AY207" s="195" t="s">
        <v>132</v>
      </c>
    </row>
    <row r="208" spans="2:51" s="13" customFormat="1" ht="13.5">
      <c r="B208" s="202"/>
      <c r="D208" s="187" t="s">
        <v>141</v>
      </c>
      <c r="E208" s="203" t="s">
        <v>5</v>
      </c>
      <c r="F208" s="204" t="s">
        <v>150</v>
      </c>
      <c r="H208" s="205">
        <v>26.667000000000002</v>
      </c>
      <c r="I208" s="206"/>
      <c r="L208" s="202"/>
      <c r="M208" s="207"/>
      <c r="N208" s="208"/>
      <c r="O208" s="208"/>
      <c r="P208" s="208"/>
      <c r="Q208" s="208"/>
      <c r="R208" s="208"/>
      <c r="S208" s="208"/>
      <c r="T208" s="209"/>
      <c r="AT208" s="203" t="s">
        <v>141</v>
      </c>
      <c r="AU208" s="203" t="s">
        <v>87</v>
      </c>
      <c r="AV208" s="13" t="s">
        <v>151</v>
      </c>
      <c r="AW208" s="13" t="s">
        <v>41</v>
      </c>
      <c r="AX208" s="13" t="s">
        <v>78</v>
      </c>
      <c r="AY208" s="203" t="s">
        <v>132</v>
      </c>
    </row>
    <row r="209" spans="2:65" s="14" customFormat="1" ht="13.5">
      <c r="B209" s="210"/>
      <c r="D209" s="187" t="s">
        <v>141</v>
      </c>
      <c r="E209" s="211" t="s">
        <v>5</v>
      </c>
      <c r="F209" s="212" t="s">
        <v>160</v>
      </c>
      <c r="H209" s="213">
        <v>135.26</v>
      </c>
      <c r="I209" s="214"/>
      <c r="L209" s="210"/>
      <c r="M209" s="215"/>
      <c r="N209" s="216"/>
      <c r="O209" s="216"/>
      <c r="P209" s="216"/>
      <c r="Q209" s="216"/>
      <c r="R209" s="216"/>
      <c r="S209" s="216"/>
      <c r="T209" s="217"/>
      <c r="AT209" s="211" t="s">
        <v>141</v>
      </c>
      <c r="AU209" s="211" t="s">
        <v>87</v>
      </c>
      <c r="AV209" s="14" t="s">
        <v>139</v>
      </c>
      <c r="AW209" s="14" t="s">
        <v>41</v>
      </c>
      <c r="AX209" s="14" t="s">
        <v>25</v>
      </c>
      <c r="AY209" s="211" t="s">
        <v>132</v>
      </c>
    </row>
    <row r="210" spans="2:65" s="1" customFormat="1" ht="25.5" customHeight="1">
      <c r="B210" s="173"/>
      <c r="C210" s="174" t="s">
        <v>266</v>
      </c>
      <c r="D210" s="174" t="s">
        <v>135</v>
      </c>
      <c r="E210" s="175" t="s">
        <v>267</v>
      </c>
      <c r="F210" s="176" t="s">
        <v>268</v>
      </c>
      <c r="G210" s="177" t="s">
        <v>138</v>
      </c>
      <c r="H210" s="178">
        <v>100.143</v>
      </c>
      <c r="I210" s="179"/>
      <c r="J210" s="180">
        <f>ROUND(I210*H210,2)</f>
        <v>0</v>
      </c>
      <c r="K210" s="176" t="s">
        <v>5</v>
      </c>
      <c r="L210" s="42"/>
      <c r="M210" s="181" t="s">
        <v>5</v>
      </c>
      <c r="N210" s="182" t="s">
        <v>49</v>
      </c>
      <c r="O210" s="43"/>
      <c r="P210" s="183">
        <f>O210*H210</f>
        <v>0</v>
      </c>
      <c r="Q210" s="183">
        <v>4.2180000000000002E-2</v>
      </c>
      <c r="R210" s="183">
        <f>Q210*H210</f>
        <v>4.22403174</v>
      </c>
      <c r="S210" s="183">
        <v>0</v>
      </c>
      <c r="T210" s="184">
        <f>S210*H210</f>
        <v>0</v>
      </c>
      <c r="AR210" s="24" t="s">
        <v>139</v>
      </c>
      <c r="AT210" s="24" t="s">
        <v>135</v>
      </c>
      <c r="AU210" s="24" t="s">
        <v>87</v>
      </c>
      <c r="AY210" s="24" t="s">
        <v>132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4" t="s">
        <v>25</v>
      </c>
      <c r="BK210" s="185">
        <f>ROUND(I210*H210,2)</f>
        <v>0</v>
      </c>
      <c r="BL210" s="24" t="s">
        <v>139</v>
      </c>
      <c r="BM210" s="24" t="s">
        <v>269</v>
      </c>
    </row>
    <row r="211" spans="2:65" s="11" customFormat="1" ht="13.5">
      <c r="B211" s="186"/>
      <c r="D211" s="187" t="s">
        <v>141</v>
      </c>
      <c r="E211" s="188" t="s">
        <v>5</v>
      </c>
      <c r="F211" s="189" t="s">
        <v>270</v>
      </c>
      <c r="H211" s="188" t="s">
        <v>5</v>
      </c>
      <c r="I211" s="190"/>
      <c r="L211" s="186"/>
      <c r="M211" s="191"/>
      <c r="N211" s="192"/>
      <c r="O211" s="192"/>
      <c r="P211" s="192"/>
      <c r="Q211" s="192"/>
      <c r="R211" s="192"/>
      <c r="S211" s="192"/>
      <c r="T211" s="193"/>
      <c r="AT211" s="188" t="s">
        <v>141</v>
      </c>
      <c r="AU211" s="188" t="s">
        <v>87</v>
      </c>
      <c r="AV211" s="11" t="s">
        <v>25</v>
      </c>
      <c r="AW211" s="11" t="s">
        <v>41</v>
      </c>
      <c r="AX211" s="11" t="s">
        <v>78</v>
      </c>
      <c r="AY211" s="188" t="s">
        <v>132</v>
      </c>
    </row>
    <row r="212" spans="2:65" s="12" customFormat="1" ht="13.5">
      <c r="B212" s="194"/>
      <c r="D212" s="187" t="s">
        <v>141</v>
      </c>
      <c r="E212" s="195" t="s">
        <v>5</v>
      </c>
      <c r="F212" s="196" t="s">
        <v>271</v>
      </c>
      <c r="H212" s="197">
        <v>104.88500000000001</v>
      </c>
      <c r="I212" s="198"/>
      <c r="L212" s="194"/>
      <c r="M212" s="199"/>
      <c r="N212" s="200"/>
      <c r="O212" s="200"/>
      <c r="P212" s="200"/>
      <c r="Q212" s="200"/>
      <c r="R212" s="200"/>
      <c r="S212" s="200"/>
      <c r="T212" s="201"/>
      <c r="AT212" s="195" t="s">
        <v>141</v>
      </c>
      <c r="AU212" s="195" t="s">
        <v>87</v>
      </c>
      <c r="AV212" s="12" t="s">
        <v>87</v>
      </c>
      <c r="AW212" s="12" t="s">
        <v>41</v>
      </c>
      <c r="AX212" s="12" t="s">
        <v>78</v>
      </c>
      <c r="AY212" s="195" t="s">
        <v>132</v>
      </c>
    </row>
    <row r="213" spans="2:65" s="12" customFormat="1" ht="13.5">
      <c r="B213" s="194"/>
      <c r="D213" s="187" t="s">
        <v>141</v>
      </c>
      <c r="E213" s="195" t="s">
        <v>5</v>
      </c>
      <c r="F213" s="196" t="s">
        <v>272</v>
      </c>
      <c r="H213" s="197">
        <v>-1.5609999999999999</v>
      </c>
      <c r="I213" s="198"/>
      <c r="L213" s="194"/>
      <c r="M213" s="199"/>
      <c r="N213" s="200"/>
      <c r="O213" s="200"/>
      <c r="P213" s="200"/>
      <c r="Q213" s="200"/>
      <c r="R213" s="200"/>
      <c r="S213" s="200"/>
      <c r="T213" s="201"/>
      <c r="AT213" s="195" t="s">
        <v>141</v>
      </c>
      <c r="AU213" s="195" t="s">
        <v>87</v>
      </c>
      <c r="AV213" s="12" t="s">
        <v>87</v>
      </c>
      <c r="AW213" s="12" t="s">
        <v>41</v>
      </c>
      <c r="AX213" s="12" t="s">
        <v>78</v>
      </c>
      <c r="AY213" s="195" t="s">
        <v>132</v>
      </c>
    </row>
    <row r="214" spans="2:65" s="12" customFormat="1" ht="13.5">
      <c r="B214" s="194"/>
      <c r="D214" s="187" t="s">
        <v>141</v>
      </c>
      <c r="E214" s="195" t="s">
        <v>5</v>
      </c>
      <c r="F214" s="196" t="s">
        <v>273</v>
      </c>
      <c r="H214" s="197">
        <v>-0.81</v>
      </c>
      <c r="I214" s="198"/>
      <c r="L214" s="194"/>
      <c r="M214" s="199"/>
      <c r="N214" s="200"/>
      <c r="O214" s="200"/>
      <c r="P214" s="200"/>
      <c r="Q214" s="200"/>
      <c r="R214" s="200"/>
      <c r="S214" s="200"/>
      <c r="T214" s="201"/>
      <c r="AT214" s="195" t="s">
        <v>141</v>
      </c>
      <c r="AU214" s="195" t="s">
        <v>87</v>
      </c>
      <c r="AV214" s="12" t="s">
        <v>87</v>
      </c>
      <c r="AW214" s="12" t="s">
        <v>41</v>
      </c>
      <c r="AX214" s="12" t="s">
        <v>78</v>
      </c>
      <c r="AY214" s="195" t="s">
        <v>132</v>
      </c>
    </row>
    <row r="215" spans="2:65" s="12" customFormat="1" ht="13.5">
      <c r="B215" s="194"/>
      <c r="D215" s="187" t="s">
        <v>141</v>
      </c>
      <c r="E215" s="195" t="s">
        <v>5</v>
      </c>
      <c r="F215" s="196" t="s">
        <v>274</v>
      </c>
      <c r="H215" s="197">
        <v>-0.81</v>
      </c>
      <c r="I215" s="198"/>
      <c r="L215" s="194"/>
      <c r="M215" s="199"/>
      <c r="N215" s="200"/>
      <c r="O215" s="200"/>
      <c r="P215" s="200"/>
      <c r="Q215" s="200"/>
      <c r="R215" s="200"/>
      <c r="S215" s="200"/>
      <c r="T215" s="201"/>
      <c r="AT215" s="195" t="s">
        <v>141</v>
      </c>
      <c r="AU215" s="195" t="s">
        <v>87</v>
      </c>
      <c r="AV215" s="12" t="s">
        <v>87</v>
      </c>
      <c r="AW215" s="12" t="s">
        <v>41</v>
      </c>
      <c r="AX215" s="12" t="s">
        <v>78</v>
      </c>
      <c r="AY215" s="195" t="s">
        <v>132</v>
      </c>
    </row>
    <row r="216" spans="2:65" s="12" customFormat="1" ht="13.5">
      <c r="B216" s="194"/>
      <c r="D216" s="187" t="s">
        <v>141</v>
      </c>
      <c r="E216" s="195" t="s">
        <v>5</v>
      </c>
      <c r="F216" s="196" t="s">
        <v>275</v>
      </c>
      <c r="H216" s="197">
        <v>-1.5609999999999999</v>
      </c>
      <c r="I216" s="198"/>
      <c r="L216" s="194"/>
      <c r="M216" s="199"/>
      <c r="N216" s="200"/>
      <c r="O216" s="200"/>
      <c r="P216" s="200"/>
      <c r="Q216" s="200"/>
      <c r="R216" s="200"/>
      <c r="S216" s="200"/>
      <c r="T216" s="201"/>
      <c r="AT216" s="195" t="s">
        <v>141</v>
      </c>
      <c r="AU216" s="195" t="s">
        <v>87</v>
      </c>
      <c r="AV216" s="12" t="s">
        <v>87</v>
      </c>
      <c r="AW216" s="12" t="s">
        <v>41</v>
      </c>
      <c r="AX216" s="12" t="s">
        <v>78</v>
      </c>
      <c r="AY216" s="195" t="s">
        <v>132</v>
      </c>
    </row>
    <row r="217" spans="2:65" s="13" customFormat="1" ht="13.5">
      <c r="B217" s="202"/>
      <c r="D217" s="187" t="s">
        <v>141</v>
      </c>
      <c r="E217" s="203" t="s">
        <v>5</v>
      </c>
      <c r="F217" s="204" t="s">
        <v>150</v>
      </c>
      <c r="H217" s="205">
        <v>100.143</v>
      </c>
      <c r="I217" s="206"/>
      <c r="L217" s="202"/>
      <c r="M217" s="207"/>
      <c r="N217" s="208"/>
      <c r="O217" s="208"/>
      <c r="P217" s="208"/>
      <c r="Q217" s="208"/>
      <c r="R217" s="208"/>
      <c r="S217" s="208"/>
      <c r="T217" s="209"/>
      <c r="AT217" s="203" t="s">
        <v>141</v>
      </c>
      <c r="AU217" s="203" t="s">
        <v>87</v>
      </c>
      <c r="AV217" s="13" t="s">
        <v>151</v>
      </c>
      <c r="AW217" s="13" t="s">
        <v>41</v>
      </c>
      <c r="AX217" s="13" t="s">
        <v>78</v>
      </c>
      <c r="AY217" s="203" t="s">
        <v>132</v>
      </c>
    </row>
    <row r="218" spans="2:65" s="14" customFormat="1" ht="13.5">
      <c r="B218" s="210"/>
      <c r="D218" s="187" t="s">
        <v>141</v>
      </c>
      <c r="E218" s="211" t="s">
        <v>5</v>
      </c>
      <c r="F218" s="212" t="s">
        <v>160</v>
      </c>
      <c r="H218" s="213">
        <v>100.143</v>
      </c>
      <c r="I218" s="214"/>
      <c r="L218" s="210"/>
      <c r="M218" s="215"/>
      <c r="N218" s="216"/>
      <c r="O218" s="216"/>
      <c r="P218" s="216"/>
      <c r="Q218" s="216"/>
      <c r="R218" s="216"/>
      <c r="S218" s="216"/>
      <c r="T218" s="217"/>
      <c r="AT218" s="211" t="s">
        <v>141</v>
      </c>
      <c r="AU218" s="211" t="s">
        <v>87</v>
      </c>
      <c r="AV218" s="14" t="s">
        <v>139</v>
      </c>
      <c r="AW218" s="14" t="s">
        <v>41</v>
      </c>
      <c r="AX218" s="14" t="s">
        <v>25</v>
      </c>
      <c r="AY218" s="211" t="s">
        <v>132</v>
      </c>
    </row>
    <row r="219" spans="2:65" s="1" customFormat="1" ht="25.5" customHeight="1">
      <c r="B219" s="173"/>
      <c r="C219" s="174" t="s">
        <v>276</v>
      </c>
      <c r="D219" s="174" t="s">
        <v>135</v>
      </c>
      <c r="E219" s="175" t="s">
        <v>277</v>
      </c>
      <c r="F219" s="176" t="s">
        <v>278</v>
      </c>
      <c r="G219" s="177" t="s">
        <v>138</v>
      </c>
      <c r="H219" s="178">
        <v>425.01600000000002</v>
      </c>
      <c r="I219" s="179"/>
      <c r="J219" s="180">
        <f>ROUND(I219*H219,2)</f>
        <v>0</v>
      </c>
      <c r="K219" s="176" t="s">
        <v>5</v>
      </c>
      <c r="L219" s="42"/>
      <c r="M219" s="181" t="s">
        <v>5</v>
      </c>
      <c r="N219" s="182" t="s">
        <v>49</v>
      </c>
      <c r="O219" s="43"/>
      <c r="P219" s="183">
        <f>O219*H219</f>
        <v>0</v>
      </c>
      <c r="Q219" s="183">
        <v>2.1090000000000001E-2</v>
      </c>
      <c r="R219" s="183">
        <f>Q219*H219</f>
        <v>8.9635874400000013</v>
      </c>
      <c r="S219" s="183">
        <v>0</v>
      </c>
      <c r="T219" s="184">
        <f>S219*H219</f>
        <v>0</v>
      </c>
      <c r="AR219" s="24" t="s">
        <v>139</v>
      </c>
      <c r="AT219" s="24" t="s">
        <v>135</v>
      </c>
      <c r="AU219" s="24" t="s">
        <v>87</v>
      </c>
      <c r="AY219" s="24" t="s">
        <v>132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4" t="s">
        <v>25</v>
      </c>
      <c r="BK219" s="185">
        <f>ROUND(I219*H219,2)</f>
        <v>0</v>
      </c>
      <c r="BL219" s="24" t="s">
        <v>139</v>
      </c>
      <c r="BM219" s="24" t="s">
        <v>279</v>
      </c>
    </row>
    <row r="220" spans="2:65" s="11" customFormat="1" ht="13.5">
      <c r="B220" s="186"/>
      <c r="D220" s="187" t="s">
        <v>141</v>
      </c>
      <c r="E220" s="188" t="s">
        <v>5</v>
      </c>
      <c r="F220" s="189" t="s">
        <v>280</v>
      </c>
      <c r="H220" s="188" t="s">
        <v>5</v>
      </c>
      <c r="I220" s="190"/>
      <c r="L220" s="186"/>
      <c r="M220" s="191"/>
      <c r="N220" s="192"/>
      <c r="O220" s="192"/>
      <c r="P220" s="192"/>
      <c r="Q220" s="192"/>
      <c r="R220" s="192"/>
      <c r="S220" s="192"/>
      <c r="T220" s="193"/>
      <c r="AT220" s="188" t="s">
        <v>141</v>
      </c>
      <c r="AU220" s="188" t="s">
        <v>87</v>
      </c>
      <c r="AV220" s="11" t="s">
        <v>25</v>
      </c>
      <c r="AW220" s="11" t="s">
        <v>41</v>
      </c>
      <c r="AX220" s="11" t="s">
        <v>78</v>
      </c>
      <c r="AY220" s="188" t="s">
        <v>132</v>
      </c>
    </row>
    <row r="221" spans="2:65" s="12" customFormat="1" ht="13.5">
      <c r="B221" s="194"/>
      <c r="D221" s="187" t="s">
        <v>141</v>
      </c>
      <c r="E221" s="195" t="s">
        <v>5</v>
      </c>
      <c r="F221" s="196" t="s">
        <v>281</v>
      </c>
      <c r="H221" s="197">
        <v>147.43799999999999</v>
      </c>
      <c r="I221" s="198"/>
      <c r="L221" s="194"/>
      <c r="M221" s="199"/>
      <c r="N221" s="200"/>
      <c r="O221" s="200"/>
      <c r="P221" s="200"/>
      <c r="Q221" s="200"/>
      <c r="R221" s="200"/>
      <c r="S221" s="200"/>
      <c r="T221" s="201"/>
      <c r="AT221" s="195" t="s">
        <v>141</v>
      </c>
      <c r="AU221" s="195" t="s">
        <v>87</v>
      </c>
      <c r="AV221" s="12" t="s">
        <v>87</v>
      </c>
      <c r="AW221" s="12" t="s">
        <v>41</v>
      </c>
      <c r="AX221" s="12" t="s">
        <v>78</v>
      </c>
      <c r="AY221" s="195" t="s">
        <v>132</v>
      </c>
    </row>
    <row r="222" spans="2:65" s="12" customFormat="1" ht="13.5">
      <c r="B222" s="194"/>
      <c r="D222" s="187" t="s">
        <v>141</v>
      </c>
      <c r="E222" s="195" t="s">
        <v>5</v>
      </c>
      <c r="F222" s="196" t="s">
        <v>282</v>
      </c>
      <c r="H222" s="197">
        <v>-2.1139999999999999</v>
      </c>
      <c r="I222" s="198"/>
      <c r="L222" s="194"/>
      <c r="M222" s="199"/>
      <c r="N222" s="200"/>
      <c r="O222" s="200"/>
      <c r="P222" s="200"/>
      <c r="Q222" s="200"/>
      <c r="R222" s="200"/>
      <c r="S222" s="200"/>
      <c r="T222" s="201"/>
      <c r="AT222" s="195" t="s">
        <v>141</v>
      </c>
      <c r="AU222" s="195" t="s">
        <v>87</v>
      </c>
      <c r="AV222" s="12" t="s">
        <v>87</v>
      </c>
      <c r="AW222" s="12" t="s">
        <v>41</v>
      </c>
      <c r="AX222" s="12" t="s">
        <v>78</v>
      </c>
      <c r="AY222" s="195" t="s">
        <v>132</v>
      </c>
    </row>
    <row r="223" spans="2:65" s="12" customFormat="1" ht="13.5">
      <c r="B223" s="194"/>
      <c r="D223" s="187" t="s">
        <v>141</v>
      </c>
      <c r="E223" s="195" t="s">
        <v>5</v>
      </c>
      <c r="F223" s="196" t="s">
        <v>283</v>
      </c>
      <c r="H223" s="197">
        <v>-2.0790000000000002</v>
      </c>
      <c r="I223" s="198"/>
      <c r="L223" s="194"/>
      <c r="M223" s="199"/>
      <c r="N223" s="200"/>
      <c r="O223" s="200"/>
      <c r="P223" s="200"/>
      <c r="Q223" s="200"/>
      <c r="R223" s="200"/>
      <c r="S223" s="200"/>
      <c r="T223" s="201"/>
      <c r="AT223" s="195" t="s">
        <v>141</v>
      </c>
      <c r="AU223" s="195" t="s">
        <v>87</v>
      </c>
      <c r="AV223" s="12" t="s">
        <v>87</v>
      </c>
      <c r="AW223" s="12" t="s">
        <v>41</v>
      </c>
      <c r="AX223" s="12" t="s">
        <v>78</v>
      </c>
      <c r="AY223" s="195" t="s">
        <v>132</v>
      </c>
    </row>
    <row r="224" spans="2:65" s="12" customFormat="1" ht="13.5">
      <c r="B224" s="194"/>
      <c r="D224" s="187" t="s">
        <v>141</v>
      </c>
      <c r="E224" s="195" t="s">
        <v>5</v>
      </c>
      <c r="F224" s="196" t="s">
        <v>284</v>
      </c>
      <c r="H224" s="197">
        <v>-4.2290000000000001</v>
      </c>
      <c r="I224" s="198"/>
      <c r="L224" s="194"/>
      <c r="M224" s="199"/>
      <c r="N224" s="200"/>
      <c r="O224" s="200"/>
      <c r="P224" s="200"/>
      <c r="Q224" s="200"/>
      <c r="R224" s="200"/>
      <c r="S224" s="200"/>
      <c r="T224" s="201"/>
      <c r="AT224" s="195" t="s">
        <v>141</v>
      </c>
      <c r="AU224" s="195" t="s">
        <v>87</v>
      </c>
      <c r="AV224" s="12" t="s">
        <v>87</v>
      </c>
      <c r="AW224" s="12" t="s">
        <v>41</v>
      </c>
      <c r="AX224" s="12" t="s">
        <v>78</v>
      </c>
      <c r="AY224" s="195" t="s">
        <v>132</v>
      </c>
    </row>
    <row r="225" spans="2:51" s="12" customFormat="1" ht="13.5">
      <c r="B225" s="194"/>
      <c r="D225" s="187" t="s">
        <v>141</v>
      </c>
      <c r="E225" s="195" t="s">
        <v>5</v>
      </c>
      <c r="F225" s="196" t="s">
        <v>285</v>
      </c>
      <c r="H225" s="197">
        <v>-2.0790000000000002</v>
      </c>
      <c r="I225" s="198"/>
      <c r="L225" s="194"/>
      <c r="M225" s="199"/>
      <c r="N225" s="200"/>
      <c r="O225" s="200"/>
      <c r="P225" s="200"/>
      <c r="Q225" s="200"/>
      <c r="R225" s="200"/>
      <c r="S225" s="200"/>
      <c r="T225" s="201"/>
      <c r="AT225" s="195" t="s">
        <v>141</v>
      </c>
      <c r="AU225" s="195" t="s">
        <v>87</v>
      </c>
      <c r="AV225" s="12" t="s">
        <v>87</v>
      </c>
      <c r="AW225" s="12" t="s">
        <v>41</v>
      </c>
      <c r="AX225" s="12" t="s">
        <v>78</v>
      </c>
      <c r="AY225" s="195" t="s">
        <v>132</v>
      </c>
    </row>
    <row r="226" spans="2:51" s="12" customFormat="1" ht="13.5">
      <c r="B226" s="194"/>
      <c r="D226" s="187" t="s">
        <v>141</v>
      </c>
      <c r="E226" s="195" t="s">
        <v>5</v>
      </c>
      <c r="F226" s="196" t="s">
        <v>286</v>
      </c>
      <c r="H226" s="197">
        <v>-3.39</v>
      </c>
      <c r="I226" s="198"/>
      <c r="L226" s="194"/>
      <c r="M226" s="199"/>
      <c r="N226" s="200"/>
      <c r="O226" s="200"/>
      <c r="P226" s="200"/>
      <c r="Q226" s="200"/>
      <c r="R226" s="200"/>
      <c r="S226" s="200"/>
      <c r="T226" s="201"/>
      <c r="AT226" s="195" t="s">
        <v>141</v>
      </c>
      <c r="AU226" s="195" t="s">
        <v>87</v>
      </c>
      <c r="AV226" s="12" t="s">
        <v>87</v>
      </c>
      <c r="AW226" s="12" t="s">
        <v>41</v>
      </c>
      <c r="AX226" s="12" t="s">
        <v>78</v>
      </c>
      <c r="AY226" s="195" t="s">
        <v>132</v>
      </c>
    </row>
    <row r="227" spans="2:51" s="12" customFormat="1" ht="13.5">
      <c r="B227" s="194"/>
      <c r="D227" s="187" t="s">
        <v>141</v>
      </c>
      <c r="E227" s="195" t="s">
        <v>5</v>
      </c>
      <c r="F227" s="196" t="s">
        <v>287</v>
      </c>
      <c r="H227" s="197">
        <v>-1.637</v>
      </c>
      <c r="I227" s="198"/>
      <c r="L227" s="194"/>
      <c r="M227" s="199"/>
      <c r="N227" s="200"/>
      <c r="O227" s="200"/>
      <c r="P227" s="200"/>
      <c r="Q227" s="200"/>
      <c r="R227" s="200"/>
      <c r="S227" s="200"/>
      <c r="T227" s="201"/>
      <c r="AT227" s="195" t="s">
        <v>141</v>
      </c>
      <c r="AU227" s="195" t="s">
        <v>87</v>
      </c>
      <c r="AV227" s="12" t="s">
        <v>87</v>
      </c>
      <c r="AW227" s="12" t="s">
        <v>41</v>
      </c>
      <c r="AX227" s="12" t="s">
        <v>78</v>
      </c>
      <c r="AY227" s="195" t="s">
        <v>132</v>
      </c>
    </row>
    <row r="228" spans="2:51" s="12" customFormat="1" ht="13.5">
      <c r="B228" s="194"/>
      <c r="D228" s="187" t="s">
        <v>141</v>
      </c>
      <c r="E228" s="195" t="s">
        <v>5</v>
      </c>
      <c r="F228" s="196" t="s">
        <v>288</v>
      </c>
      <c r="H228" s="197">
        <v>-3.39</v>
      </c>
      <c r="I228" s="198"/>
      <c r="L228" s="194"/>
      <c r="M228" s="199"/>
      <c r="N228" s="200"/>
      <c r="O228" s="200"/>
      <c r="P228" s="200"/>
      <c r="Q228" s="200"/>
      <c r="R228" s="200"/>
      <c r="S228" s="200"/>
      <c r="T228" s="201"/>
      <c r="AT228" s="195" t="s">
        <v>141</v>
      </c>
      <c r="AU228" s="195" t="s">
        <v>87</v>
      </c>
      <c r="AV228" s="12" t="s">
        <v>87</v>
      </c>
      <c r="AW228" s="12" t="s">
        <v>41</v>
      </c>
      <c r="AX228" s="12" t="s">
        <v>78</v>
      </c>
      <c r="AY228" s="195" t="s">
        <v>132</v>
      </c>
    </row>
    <row r="229" spans="2:51" s="12" customFormat="1" ht="13.5">
      <c r="B229" s="194"/>
      <c r="D229" s="187" t="s">
        <v>141</v>
      </c>
      <c r="E229" s="195" t="s">
        <v>5</v>
      </c>
      <c r="F229" s="196" t="s">
        <v>289</v>
      </c>
      <c r="H229" s="197">
        <v>-1.637</v>
      </c>
      <c r="I229" s="198"/>
      <c r="L229" s="194"/>
      <c r="M229" s="199"/>
      <c r="N229" s="200"/>
      <c r="O229" s="200"/>
      <c r="P229" s="200"/>
      <c r="Q229" s="200"/>
      <c r="R229" s="200"/>
      <c r="S229" s="200"/>
      <c r="T229" s="201"/>
      <c r="AT229" s="195" t="s">
        <v>141</v>
      </c>
      <c r="AU229" s="195" t="s">
        <v>87</v>
      </c>
      <c r="AV229" s="12" t="s">
        <v>87</v>
      </c>
      <c r="AW229" s="12" t="s">
        <v>41</v>
      </c>
      <c r="AX229" s="12" t="s">
        <v>78</v>
      </c>
      <c r="AY229" s="195" t="s">
        <v>132</v>
      </c>
    </row>
    <row r="230" spans="2:51" s="12" customFormat="1" ht="13.5">
      <c r="B230" s="194"/>
      <c r="D230" s="187" t="s">
        <v>141</v>
      </c>
      <c r="E230" s="195" t="s">
        <v>5</v>
      </c>
      <c r="F230" s="196" t="s">
        <v>290</v>
      </c>
      <c r="H230" s="197">
        <v>-3.702</v>
      </c>
      <c r="I230" s="198"/>
      <c r="L230" s="194"/>
      <c r="M230" s="199"/>
      <c r="N230" s="200"/>
      <c r="O230" s="200"/>
      <c r="P230" s="200"/>
      <c r="Q230" s="200"/>
      <c r="R230" s="200"/>
      <c r="S230" s="200"/>
      <c r="T230" s="201"/>
      <c r="AT230" s="195" t="s">
        <v>141</v>
      </c>
      <c r="AU230" s="195" t="s">
        <v>87</v>
      </c>
      <c r="AV230" s="12" t="s">
        <v>87</v>
      </c>
      <c r="AW230" s="12" t="s">
        <v>41</v>
      </c>
      <c r="AX230" s="12" t="s">
        <v>78</v>
      </c>
      <c r="AY230" s="195" t="s">
        <v>132</v>
      </c>
    </row>
    <row r="231" spans="2:51" s="12" customFormat="1" ht="13.5">
      <c r="B231" s="194"/>
      <c r="D231" s="187" t="s">
        <v>141</v>
      </c>
      <c r="E231" s="195" t="s">
        <v>5</v>
      </c>
      <c r="F231" s="196" t="s">
        <v>291</v>
      </c>
      <c r="H231" s="197">
        <v>-1.788</v>
      </c>
      <c r="I231" s="198"/>
      <c r="L231" s="194"/>
      <c r="M231" s="199"/>
      <c r="N231" s="200"/>
      <c r="O231" s="200"/>
      <c r="P231" s="200"/>
      <c r="Q231" s="200"/>
      <c r="R231" s="200"/>
      <c r="S231" s="200"/>
      <c r="T231" s="201"/>
      <c r="AT231" s="195" t="s">
        <v>141</v>
      </c>
      <c r="AU231" s="195" t="s">
        <v>87</v>
      </c>
      <c r="AV231" s="12" t="s">
        <v>87</v>
      </c>
      <c r="AW231" s="12" t="s">
        <v>41</v>
      </c>
      <c r="AX231" s="12" t="s">
        <v>78</v>
      </c>
      <c r="AY231" s="195" t="s">
        <v>132</v>
      </c>
    </row>
    <row r="232" spans="2:51" s="12" customFormat="1" ht="13.5">
      <c r="B232" s="194"/>
      <c r="D232" s="187" t="s">
        <v>141</v>
      </c>
      <c r="E232" s="195" t="s">
        <v>5</v>
      </c>
      <c r="F232" s="196" t="s">
        <v>292</v>
      </c>
      <c r="H232" s="197">
        <v>-11.16</v>
      </c>
      <c r="I232" s="198"/>
      <c r="L232" s="194"/>
      <c r="M232" s="199"/>
      <c r="N232" s="200"/>
      <c r="O232" s="200"/>
      <c r="P232" s="200"/>
      <c r="Q232" s="200"/>
      <c r="R232" s="200"/>
      <c r="S232" s="200"/>
      <c r="T232" s="201"/>
      <c r="AT232" s="195" t="s">
        <v>141</v>
      </c>
      <c r="AU232" s="195" t="s">
        <v>87</v>
      </c>
      <c r="AV232" s="12" t="s">
        <v>87</v>
      </c>
      <c r="AW232" s="12" t="s">
        <v>41</v>
      </c>
      <c r="AX232" s="12" t="s">
        <v>78</v>
      </c>
      <c r="AY232" s="195" t="s">
        <v>132</v>
      </c>
    </row>
    <row r="233" spans="2:51" s="13" customFormat="1" ht="13.5">
      <c r="B233" s="202"/>
      <c r="D233" s="187" t="s">
        <v>141</v>
      </c>
      <c r="E233" s="203" t="s">
        <v>5</v>
      </c>
      <c r="F233" s="204" t="s">
        <v>150</v>
      </c>
      <c r="H233" s="205">
        <v>110.233</v>
      </c>
      <c r="I233" s="206"/>
      <c r="L233" s="202"/>
      <c r="M233" s="207"/>
      <c r="N233" s="208"/>
      <c r="O233" s="208"/>
      <c r="P233" s="208"/>
      <c r="Q233" s="208"/>
      <c r="R233" s="208"/>
      <c r="S233" s="208"/>
      <c r="T233" s="209"/>
      <c r="AT233" s="203" t="s">
        <v>141</v>
      </c>
      <c r="AU233" s="203" t="s">
        <v>87</v>
      </c>
      <c r="AV233" s="13" t="s">
        <v>151</v>
      </c>
      <c r="AW233" s="13" t="s">
        <v>41</v>
      </c>
      <c r="AX233" s="13" t="s">
        <v>78</v>
      </c>
      <c r="AY233" s="203" t="s">
        <v>132</v>
      </c>
    </row>
    <row r="234" spans="2:51" s="11" customFormat="1" ht="13.5">
      <c r="B234" s="186"/>
      <c r="D234" s="187" t="s">
        <v>141</v>
      </c>
      <c r="E234" s="188" t="s">
        <v>5</v>
      </c>
      <c r="F234" s="189" t="s">
        <v>293</v>
      </c>
      <c r="H234" s="188" t="s">
        <v>5</v>
      </c>
      <c r="I234" s="190"/>
      <c r="L234" s="186"/>
      <c r="M234" s="191"/>
      <c r="N234" s="192"/>
      <c r="O234" s="192"/>
      <c r="P234" s="192"/>
      <c r="Q234" s="192"/>
      <c r="R234" s="192"/>
      <c r="S234" s="192"/>
      <c r="T234" s="193"/>
      <c r="AT234" s="188" t="s">
        <v>141</v>
      </c>
      <c r="AU234" s="188" t="s">
        <v>87</v>
      </c>
      <c r="AV234" s="11" t="s">
        <v>25</v>
      </c>
      <c r="AW234" s="11" t="s">
        <v>41</v>
      </c>
      <c r="AX234" s="11" t="s">
        <v>78</v>
      </c>
      <c r="AY234" s="188" t="s">
        <v>132</v>
      </c>
    </row>
    <row r="235" spans="2:51" s="12" customFormat="1" ht="13.5">
      <c r="B235" s="194"/>
      <c r="D235" s="187" t="s">
        <v>141</v>
      </c>
      <c r="E235" s="195" t="s">
        <v>5</v>
      </c>
      <c r="F235" s="196" t="s">
        <v>294</v>
      </c>
      <c r="H235" s="197">
        <v>103.65</v>
      </c>
      <c r="I235" s="198"/>
      <c r="L235" s="194"/>
      <c r="M235" s="199"/>
      <c r="N235" s="200"/>
      <c r="O235" s="200"/>
      <c r="P235" s="200"/>
      <c r="Q235" s="200"/>
      <c r="R235" s="200"/>
      <c r="S235" s="200"/>
      <c r="T235" s="201"/>
      <c r="AT235" s="195" t="s">
        <v>141</v>
      </c>
      <c r="AU235" s="195" t="s">
        <v>87</v>
      </c>
      <c r="AV235" s="12" t="s">
        <v>87</v>
      </c>
      <c r="AW235" s="12" t="s">
        <v>41</v>
      </c>
      <c r="AX235" s="12" t="s">
        <v>78</v>
      </c>
      <c r="AY235" s="195" t="s">
        <v>132</v>
      </c>
    </row>
    <row r="236" spans="2:51" s="12" customFormat="1" ht="13.5">
      <c r="B236" s="194"/>
      <c r="D236" s="187" t="s">
        <v>141</v>
      </c>
      <c r="E236" s="195" t="s">
        <v>5</v>
      </c>
      <c r="F236" s="196" t="s">
        <v>295</v>
      </c>
      <c r="H236" s="197">
        <v>-3.24</v>
      </c>
      <c r="I236" s="198"/>
      <c r="L236" s="194"/>
      <c r="M236" s="199"/>
      <c r="N236" s="200"/>
      <c r="O236" s="200"/>
      <c r="P236" s="200"/>
      <c r="Q236" s="200"/>
      <c r="R236" s="200"/>
      <c r="S236" s="200"/>
      <c r="T236" s="201"/>
      <c r="AT236" s="195" t="s">
        <v>141</v>
      </c>
      <c r="AU236" s="195" t="s">
        <v>87</v>
      </c>
      <c r="AV236" s="12" t="s">
        <v>87</v>
      </c>
      <c r="AW236" s="12" t="s">
        <v>41</v>
      </c>
      <c r="AX236" s="12" t="s">
        <v>78</v>
      </c>
      <c r="AY236" s="195" t="s">
        <v>132</v>
      </c>
    </row>
    <row r="237" spans="2:51" s="12" customFormat="1" ht="13.5">
      <c r="B237" s="194"/>
      <c r="D237" s="187" t="s">
        <v>141</v>
      </c>
      <c r="E237" s="195" t="s">
        <v>5</v>
      </c>
      <c r="F237" s="196" t="s">
        <v>296</v>
      </c>
      <c r="H237" s="197">
        <v>-2.5430000000000001</v>
      </c>
      <c r="I237" s="198"/>
      <c r="L237" s="194"/>
      <c r="M237" s="199"/>
      <c r="N237" s="200"/>
      <c r="O237" s="200"/>
      <c r="P237" s="200"/>
      <c r="Q237" s="200"/>
      <c r="R237" s="200"/>
      <c r="S237" s="200"/>
      <c r="T237" s="201"/>
      <c r="AT237" s="195" t="s">
        <v>141</v>
      </c>
      <c r="AU237" s="195" t="s">
        <v>87</v>
      </c>
      <c r="AV237" s="12" t="s">
        <v>87</v>
      </c>
      <c r="AW237" s="12" t="s">
        <v>41</v>
      </c>
      <c r="AX237" s="12" t="s">
        <v>78</v>
      </c>
      <c r="AY237" s="195" t="s">
        <v>132</v>
      </c>
    </row>
    <row r="238" spans="2:51" s="12" customFormat="1" ht="13.5">
      <c r="B238" s="194"/>
      <c r="D238" s="187" t="s">
        <v>141</v>
      </c>
      <c r="E238" s="195" t="s">
        <v>5</v>
      </c>
      <c r="F238" s="196" t="s">
        <v>297</v>
      </c>
      <c r="H238" s="197">
        <v>-3.2040000000000002</v>
      </c>
      <c r="I238" s="198"/>
      <c r="L238" s="194"/>
      <c r="M238" s="199"/>
      <c r="N238" s="200"/>
      <c r="O238" s="200"/>
      <c r="P238" s="200"/>
      <c r="Q238" s="200"/>
      <c r="R238" s="200"/>
      <c r="S238" s="200"/>
      <c r="T238" s="201"/>
      <c r="AT238" s="195" t="s">
        <v>141</v>
      </c>
      <c r="AU238" s="195" t="s">
        <v>87</v>
      </c>
      <c r="AV238" s="12" t="s">
        <v>87</v>
      </c>
      <c r="AW238" s="12" t="s">
        <v>41</v>
      </c>
      <c r="AX238" s="12" t="s">
        <v>78</v>
      </c>
      <c r="AY238" s="195" t="s">
        <v>132</v>
      </c>
    </row>
    <row r="239" spans="2:51" s="12" customFormat="1" ht="13.5">
      <c r="B239" s="194"/>
      <c r="D239" s="187" t="s">
        <v>141</v>
      </c>
      <c r="E239" s="195" t="s">
        <v>5</v>
      </c>
      <c r="F239" s="196" t="s">
        <v>298</v>
      </c>
      <c r="H239" s="197">
        <v>-2.0550000000000002</v>
      </c>
      <c r="I239" s="198"/>
      <c r="L239" s="194"/>
      <c r="M239" s="199"/>
      <c r="N239" s="200"/>
      <c r="O239" s="200"/>
      <c r="P239" s="200"/>
      <c r="Q239" s="200"/>
      <c r="R239" s="200"/>
      <c r="S239" s="200"/>
      <c r="T239" s="201"/>
      <c r="AT239" s="195" t="s">
        <v>141</v>
      </c>
      <c r="AU239" s="195" t="s">
        <v>87</v>
      </c>
      <c r="AV239" s="12" t="s">
        <v>87</v>
      </c>
      <c r="AW239" s="12" t="s">
        <v>41</v>
      </c>
      <c r="AX239" s="12" t="s">
        <v>78</v>
      </c>
      <c r="AY239" s="195" t="s">
        <v>132</v>
      </c>
    </row>
    <row r="240" spans="2:51" s="12" customFormat="1" ht="13.5">
      <c r="B240" s="194"/>
      <c r="D240" s="187" t="s">
        <v>141</v>
      </c>
      <c r="E240" s="195" t="s">
        <v>5</v>
      </c>
      <c r="F240" s="196" t="s">
        <v>299</v>
      </c>
      <c r="H240" s="197">
        <v>-2.5779999999999998</v>
      </c>
      <c r="I240" s="198"/>
      <c r="L240" s="194"/>
      <c r="M240" s="199"/>
      <c r="N240" s="200"/>
      <c r="O240" s="200"/>
      <c r="P240" s="200"/>
      <c r="Q240" s="200"/>
      <c r="R240" s="200"/>
      <c r="S240" s="200"/>
      <c r="T240" s="201"/>
      <c r="AT240" s="195" t="s">
        <v>141</v>
      </c>
      <c r="AU240" s="195" t="s">
        <v>87</v>
      </c>
      <c r="AV240" s="12" t="s">
        <v>87</v>
      </c>
      <c r="AW240" s="12" t="s">
        <v>41</v>
      </c>
      <c r="AX240" s="12" t="s">
        <v>78</v>
      </c>
      <c r="AY240" s="195" t="s">
        <v>132</v>
      </c>
    </row>
    <row r="241" spans="2:51" s="12" customFormat="1" ht="13.5">
      <c r="B241" s="194"/>
      <c r="D241" s="187" t="s">
        <v>141</v>
      </c>
      <c r="E241" s="195" t="s">
        <v>5</v>
      </c>
      <c r="F241" s="196" t="s">
        <v>300</v>
      </c>
      <c r="H241" s="197">
        <v>-1.6659999999999999</v>
      </c>
      <c r="I241" s="198"/>
      <c r="L241" s="194"/>
      <c r="M241" s="199"/>
      <c r="N241" s="200"/>
      <c r="O241" s="200"/>
      <c r="P241" s="200"/>
      <c r="Q241" s="200"/>
      <c r="R241" s="200"/>
      <c r="S241" s="200"/>
      <c r="T241" s="201"/>
      <c r="AT241" s="195" t="s">
        <v>141</v>
      </c>
      <c r="AU241" s="195" t="s">
        <v>87</v>
      </c>
      <c r="AV241" s="12" t="s">
        <v>87</v>
      </c>
      <c r="AW241" s="12" t="s">
        <v>41</v>
      </c>
      <c r="AX241" s="12" t="s">
        <v>78</v>
      </c>
      <c r="AY241" s="195" t="s">
        <v>132</v>
      </c>
    </row>
    <row r="242" spans="2:51" s="12" customFormat="1" ht="13.5">
      <c r="B242" s="194"/>
      <c r="D242" s="187" t="s">
        <v>141</v>
      </c>
      <c r="E242" s="195" t="s">
        <v>5</v>
      </c>
      <c r="F242" s="196" t="s">
        <v>301</v>
      </c>
      <c r="H242" s="197">
        <v>-2.5779999999999998</v>
      </c>
      <c r="I242" s="198"/>
      <c r="L242" s="194"/>
      <c r="M242" s="199"/>
      <c r="N242" s="200"/>
      <c r="O242" s="200"/>
      <c r="P242" s="200"/>
      <c r="Q242" s="200"/>
      <c r="R242" s="200"/>
      <c r="S242" s="200"/>
      <c r="T242" s="201"/>
      <c r="AT242" s="195" t="s">
        <v>141</v>
      </c>
      <c r="AU242" s="195" t="s">
        <v>87</v>
      </c>
      <c r="AV242" s="12" t="s">
        <v>87</v>
      </c>
      <c r="AW242" s="12" t="s">
        <v>41</v>
      </c>
      <c r="AX242" s="12" t="s">
        <v>78</v>
      </c>
      <c r="AY242" s="195" t="s">
        <v>132</v>
      </c>
    </row>
    <row r="243" spans="2:51" s="12" customFormat="1" ht="13.5">
      <c r="B243" s="194"/>
      <c r="D243" s="187" t="s">
        <v>141</v>
      </c>
      <c r="E243" s="195" t="s">
        <v>5</v>
      </c>
      <c r="F243" s="196" t="s">
        <v>302</v>
      </c>
      <c r="H243" s="197">
        <v>-1.6659999999999999</v>
      </c>
      <c r="I243" s="198"/>
      <c r="L243" s="194"/>
      <c r="M243" s="199"/>
      <c r="N243" s="200"/>
      <c r="O243" s="200"/>
      <c r="P243" s="200"/>
      <c r="Q243" s="200"/>
      <c r="R243" s="200"/>
      <c r="S243" s="200"/>
      <c r="T243" s="201"/>
      <c r="AT243" s="195" t="s">
        <v>141</v>
      </c>
      <c r="AU243" s="195" t="s">
        <v>87</v>
      </c>
      <c r="AV243" s="12" t="s">
        <v>87</v>
      </c>
      <c r="AW243" s="12" t="s">
        <v>41</v>
      </c>
      <c r="AX243" s="12" t="s">
        <v>78</v>
      </c>
      <c r="AY243" s="195" t="s">
        <v>132</v>
      </c>
    </row>
    <row r="244" spans="2:51" s="12" customFormat="1" ht="13.5">
      <c r="B244" s="194"/>
      <c r="D244" s="187" t="s">
        <v>141</v>
      </c>
      <c r="E244" s="195" t="s">
        <v>5</v>
      </c>
      <c r="F244" s="196" t="s">
        <v>303</v>
      </c>
      <c r="H244" s="197">
        <v>-2.6520000000000001</v>
      </c>
      <c r="I244" s="198"/>
      <c r="L244" s="194"/>
      <c r="M244" s="199"/>
      <c r="N244" s="200"/>
      <c r="O244" s="200"/>
      <c r="P244" s="200"/>
      <c r="Q244" s="200"/>
      <c r="R244" s="200"/>
      <c r="S244" s="200"/>
      <c r="T244" s="201"/>
      <c r="AT244" s="195" t="s">
        <v>141</v>
      </c>
      <c r="AU244" s="195" t="s">
        <v>87</v>
      </c>
      <c r="AV244" s="12" t="s">
        <v>87</v>
      </c>
      <c r="AW244" s="12" t="s">
        <v>41</v>
      </c>
      <c r="AX244" s="12" t="s">
        <v>78</v>
      </c>
      <c r="AY244" s="195" t="s">
        <v>132</v>
      </c>
    </row>
    <row r="245" spans="2:51" s="13" customFormat="1" ht="13.5">
      <c r="B245" s="202"/>
      <c r="D245" s="187" t="s">
        <v>141</v>
      </c>
      <c r="E245" s="203" t="s">
        <v>5</v>
      </c>
      <c r="F245" s="204" t="s">
        <v>150</v>
      </c>
      <c r="H245" s="205">
        <v>81.468000000000004</v>
      </c>
      <c r="I245" s="206"/>
      <c r="L245" s="202"/>
      <c r="M245" s="207"/>
      <c r="N245" s="208"/>
      <c r="O245" s="208"/>
      <c r="P245" s="208"/>
      <c r="Q245" s="208"/>
      <c r="R245" s="208"/>
      <c r="S245" s="208"/>
      <c r="T245" s="209"/>
      <c r="AT245" s="203" t="s">
        <v>141</v>
      </c>
      <c r="AU245" s="203" t="s">
        <v>87</v>
      </c>
      <c r="AV245" s="13" t="s">
        <v>151</v>
      </c>
      <c r="AW245" s="13" t="s">
        <v>41</v>
      </c>
      <c r="AX245" s="13" t="s">
        <v>78</v>
      </c>
      <c r="AY245" s="203" t="s">
        <v>132</v>
      </c>
    </row>
    <row r="246" spans="2:51" s="11" customFormat="1" ht="13.5">
      <c r="B246" s="186"/>
      <c r="D246" s="187" t="s">
        <v>141</v>
      </c>
      <c r="E246" s="188" t="s">
        <v>5</v>
      </c>
      <c r="F246" s="189" t="s">
        <v>304</v>
      </c>
      <c r="H246" s="188" t="s">
        <v>5</v>
      </c>
      <c r="I246" s="190"/>
      <c r="L246" s="186"/>
      <c r="M246" s="191"/>
      <c r="N246" s="192"/>
      <c r="O246" s="192"/>
      <c r="P246" s="192"/>
      <c r="Q246" s="192"/>
      <c r="R246" s="192"/>
      <c r="S246" s="192"/>
      <c r="T246" s="193"/>
      <c r="AT246" s="188" t="s">
        <v>141</v>
      </c>
      <c r="AU246" s="188" t="s">
        <v>87</v>
      </c>
      <c r="AV246" s="11" t="s">
        <v>25</v>
      </c>
      <c r="AW246" s="11" t="s">
        <v>41</v>
      </c>
      <c r="AX246" s="11" t="s">
        <v>78</v>
      </c>
      <c r="AY246" s="188" t="s">
        <v>132</v>
      </c>
    </row>
    <row r="247" spans="2:51" s="12" customFormat="1" ht="13.5">
      <c r="B247" s="194"/>
      <c r="D247" s="187" t="s">
        <v>141</v>
      </c>
      <c r="E247" s="195" t="s">
        <v>5</v>
      </c>
      <c r="F247" s="196" t="s">
        <v>305</v>
      </c>
      <c r="H247" s="197">
        <v>109.47499999999999</v>
      </c>
      <c r="I247" s="198"/>
      <c r="L247" s="194"/>
      <c r="M247" s="199"/>
      <c r="N247" s="200"/>
      <c r="O247" s="200"/>
      <c r="P247" s="200"/>
      <c r="Q247" s="200"/>
      <c r="R247" s="200"/>
      <c r="S247" s="200"/>
      <c r="T247" s="201"/>
      <c r="AT247" s="195" t="s">
        <v>141</v>
      </c>
      <c r="AU247" s="195" t="s">
        <v>87</v>
      </c>
      <c r="AV247" s="12" t="s">
        <v>87</v>
      </c>
      <c r="AW247" s="12" t="s">
        <v>41</v>
      </c>
      <c r="AX247" s="12" t="s">
        <v>78</v>
      </c>
      <c r="AY247" s="195" t="s">
        <v>132</v>
      </c>
    </row>
    <row r="248" spans="2:51" s="12" customFormat="1" ht="13.5">
      <c r="B248" s="194"/>
      <c r="D248" s="187" t="s">
        <v>141</v>
      </c>
      <c r="E248" s="195" t="s">
        <v>5</v>
      </c>
      <c r="F248" s="196" t="s">
        <v>306</v>
      </c>
      <c r="H248" s="197">
        <v>-1.476</v>
      </c>
      <c r="I248" s="198"/>
      <c r="L248" s="194"/>
      <c r="M248" s="199"/>
      <c r="N248" s="200"/>
      <c r="O248" s="200"/>
      <c r="P248" s="200"/>
      <c r="Q248" s="200"/>
      <c r="R248" s="200"/>
      <c r="S248" s="200"/>
      <c r="T248" s="201"/>
      <c r="AT248" s="195" t="s">
        <v>141</v>
      </c>
      <c r="AU248" s="195" t="s">
        <v>87</v>
      </c>
      <c r="AV248" s="12" t="s">
        <v>87</v>
      </c>
      <c r="AW248" s="12" t="s">
        <v>41</v>
      </c>
      <c r="AX248" s="12" t="s">
        <v>78</v>
      </c>
      <c r="AY248" s="195" t="s">
        <v>132</v>
      </c>
    </row>
    <row r="249" spans="2:51" s="12" customFormat="1" ht="13.5">
      <c r="B249" s="194"/>
      <c r="D249" s="187" t="s">
        <v>141</v>
      </c>
      <c r="E249" s="195" t="s">
        <v>5</v>
      </c>
      <c r="F249" s="196" t="s">
        <v>307</v>
      </c>
      <c r="H249" s="197">
        <v>-1.476</v>
      </c>
      <c r="I249" s="198"/>
      <c r="L249" s="194"/>
      <c r="M249" s="199"/>
      <c r="N249" s="200"/>
      <c r="O249" s="200"/>
      <c r="P249" s="200"/>
      <c r="Q249" s="200"/>
      <c r="R249" s="200"/>
      <c r="S249" s="200"/>
      <c r="T249" s="201"/>
      <c r="AT249" s="195" t="s">
        <v>141</v>
      </c>
      <c r="AU249" s="195" t="s">
        <v>87</v>
      </c>
      <c r="AV249" s="12" t="s">
        <v>87</v>
      </c>
      <c r="AW249" s="12" t="s">
        <v>41</v>
      </c>
      <c r="AX249" s="12" t="s">
        <v>78</v>
      </c>
      <c r="AY249" s="195" t="s">
        <v>132</v>
      </c>
    </row>
    <row r="250" spans="2:51" s="12" customFormat="1" ht="13.5">
      <c r="B250" s="194"/>
      <c r="D250" s="187" t="s">
        <v>141</v>
      </c>
      <c r="E250" s="195" t="s">
        <v>5</v>
      </c>
      <c r="F250" s="196" t="s">
        <v>308</v>
      </c>
      <c r="H250" s="197">
        <v>-1.3049999999999999</v>
      </c>
      <c r="I250" s="198"/>
      <c r="L250" s="194"/>
      <c r="M250" s="199"/>
      <c r="N250" s="200"/>
      <c r="O250" s="200"/>
      <c r="P250" s="200"/>
      <c r="Q250" s="200"/>
      <c r="R250" s="200"/>
      <c r="S250" s="200"/>
      <c r="T250" s="201"/>
      <c r="AT250" s="195" t="s">
        <v>141</v>
      </c>
      <c r="AU250" s="195" t="s">
        <v>87</v>
      </c>
      <c r="AV250" s="12" t="s">
        <v>87</v>
      </c>
      <c r="AW250" s="12" t="s">
        <v>41</v>
      </c>
      <c r="AX250" s="12" t="s">
        <v>78</v>
      </c>
      <c r="AY250" s="195" t="s">
        <v>132</v>
      </c>
    </row>
    <row r="251" spans="2:51" s="12" customFormat="1" ht="13.5">
      <c r="B251" s="194"/>
      <c r="D251" s="187" t="s">
        <v>141</v>
      </c>
      <c r="E251" s="195" t="s">
        <v>5</v>
      </c>
      <c r="F251" s="196" t="s">
        <v>309</v>
      </c>
      <c r="H251" s="197">
        <v>-1.3049999999999999</v>
      </c>
      <c r="I251" s="198"/>
      <c r="L251" s="194"/>
      <c r="M251" s="199"/>
      <c r="N251" s="200"/>
      <c r="O251" s="200"/>
      <c r="P251" s="200"/>
      <c r="Q251" s="200"/>
      <c r="R251" s="200"/>
      <c r="S251" s="200"/>
      <c r="T251" s="201"/>
      <c r="AT251" s="195" t="s">
        <v>141</v>
      </c>
      <c r="AU251" s="195" t="s">
        <v>87</v>
      </c>
      <c r="AV251" s="12" t="s">
        <v>87</v>
      </c>
      <c r="AW251" s="12" t="s">
        <v>41</v>
      </c>
      <c r="AX251" s="12" t="s">
        <v>78</v>
      </c>
      <c r="AY251" s="195" t="s">
        <v>132</v>
      </c>
    </row>
    <row r="252" spans="2:51" s="13" customFormat="1" ht="13.5">
      <c r="B252" s="202"/>
      <c r="D252" s="187" t="s">
        <v>141</v>
      </c>
      <c r="E252" s="203" t="s">
        <v>5</v>
      </c>
      <c r="F252" s="204" t="s">
        <v>150</v>
      </c>
      <c r="H252" s="205">
        <v>103.913</v>
      </c>
      <c r="I252" s="206"/>
      <c r="L252" s="202"/>
      <c r="M252" s="207"/>
      <c r="N252" s="208"/>
      <c r="O252" s="208"/>
      <c r="P252" s="208"/>
      <c r="Q252" s="208"/>
      <c r="R252" s="208"/>
      <c r="S252" s="208"/>
      <c r="T252" s="209"/>
      <c r="AT252" s="203" t="s">
        <v>141</v>
      </c>
      <c r="AU252" s="203" t="s">
        <v>87</v>
      </c>
      <c r="AV252" s="13" t="s">
        <v>151</v>
      </c>
      <c r="AW252" s="13" t="s">
        <v>41</v>
      </c>
      <c r="AX252" s="13" t="s">
        <v>78</v>
      </c>
      <c r="AY252" s="203" t="s">
        <v>132</v>
      </c>
    </row>
    <row r="253" spans="2:51" s="11" customFormat="1" ht="13.5">
      <c r="B253" s="186"/>
      <c r="D253" s="187" t="s">
        <v>141</v>
      </c>
      <c r="E253" s="188" t="s">
        <v>5</v>
      </c>
      <c r="F253" s="189" t="s">
        <v>310</v>
      </c>
      <c r="H253" s="188" t="s">
        <v>5</v>
      </c>
      <c r="I253" s="190"/>
      <c r="L253" s="186"/>
      <c r="M253" s="191"/>
      <c r="N253" s="192"/>
      <c r="O253" s="192"/>
      <c r="P253" s="192"/>
      <c r="Q253" s="192"/>
      <c r="R253" s="192"/>
      <c r="S253" s="192"/>
      <c r="T253" s="193"/>
      <c r="AT253" s="188" t="s">
        <v>141</v>
      </c>
      <c r="AU253" s="188" t="s">
        <v>87</v>
      </c>
      <c r="AV253" s="11" t="s">
        <v>25</v>
      </c>
      <c r="AW253" s="11" t="s">
        <v>41</v>
      </c>
      <c r="AX253" s="11" t="s">
        <v>78</v>
      </c>
      <c r="AY253" s="188" t="s">
        <v>132</v>
      </c>
    </row>
    <row r="254" spans="2:51" s="12" customFormat="1" ht="13.5">
      <c r="B254" s="194"/>
      <c r="D254" s="187" t="s">
        <v>141</v>
      </c>
      <c r="E254" s="195" t="s">
        <v>5</v>
      </c>
      <c r="F254" s="196" t="s">
        <v>311</v>
      </c>
      <c r="H254" s="197">
        <v>216.25</v>
      </c>
      <c r="I254" s="198"/>
      <c r="L254" s="194"/>
      <c r="M254" s="199"/>
      <c r="N254" s="200"/>
      <c r="O254" s="200"/>
      <c r="P254" s="200"/>
      <c r="Q254" s="200"/>
      <c r="R254" s="200"/>
      <c r="S254" s="200"/>
      <c r="T254" s="201"/>
      <c r="AT254" s="195" t="s">
        <v>141</v>
      </c>
      <c r="AU254" s="195" t="s">
        <v>87</v>
      </c>
      <c r="AV254" s="12" t="s">
        <v>87</v>
      </c>
      <c r="AW254" s="12" t="s">
        <v>41</v>
      </c>
      <c r="AX254" s="12" t="s">
        <v>78</v>
      </c>
      <c r="AY254" s="195" t="s">
        <v>132</v>
      </c>
    </row>
    <row r="255" spans="2:51" s="12" customFormat="1" ht="13.5">
      <c r="B255" s="194"/>
      <c r="D255" s="187" t="s">
        <v>141</v>
      </c>
      <c r="E255" s="195" t="s">
        <v>5</v>
      </c>
      <c r="F255" s="196" t="s">
        <v>312</v>
      </c>
      <c r="H255" s="197">
        <v>-13.462999999999999</v>
      </c>
      <c r="I255" s="198"/>
      <c r="L255" s="194"/>
      <c r="M255" s="199"/>
      <c r="N255" s="200"/>
      <c r="O255" s="200"/>
      <c r="P255" s="200"/>
      <c r="Q255" s="200"/>
      <c r="R255" s="200"/>
      <c r="S255" s="200"/>
      <c r="T255" s="201"/>
      <c r="AT255" s="195" t="s">
        <v>141</v>
      </c>
      <c r="AU255" s="195" t="s">
        <v>87</v>
      </c>
      <c r="AV255" s="12" t="s">
        <v>87</v>
      </c>
      <c r="AW255" s="12" t="s">
        <v>41</v>
      </c>
      <c r="AX255" s="12" t="s">
        <v>78</v>
      </c>
      <c r="AY255" s="195" t="s">
        <v>132</v>
      </c>
    </row>
    <row r="256" spans="2:51" s="12" customFormat="1" ht="13.5">
      <c r="B256" s="194"/>
      <c r="D256" s="187" t="s">
        <v>141</v>
      </c>
      <c r="E256" s="195" t="s">
        <v>5</v>
      </c>
      <c r="F256" s="196" t="s">
        <v>313</v>
      </c>
      <c r="H256" s="197">
        <v>-18.32</v>
      </c>
      <c r="I256" s="198"/>
      <c r="L256" s="194"/>
      <c r="M256" s="199"/>
      <c r="N256" s="200"/>
      <c r="O256" s="200"/>
      <c r="P256" s="200"/>
      <c r="Q256" s="200"/>
      <c r="R256" s="200"/>
      <c r="S256" s="200"/>
      <c r="T256" s="201"/>
      <c r="AT256" s="195" t="s">
        <v>141</v>
      </c>
      <c r="AU256" s="195" t="s">
        <v>87</v>
      </c>
      <c r="AV256" s="12" t="s">
        <v>87</v>
      </c>
      <c r="AW256" s="12" t="s">
        <v>41</v>
      </c>
      <c r="AX256" s="12" t="s">
        <v>78</v>
      </c>
      <c r="AY256" s="195" t="s">
        <v>132</v>
      </c>
    </row>
    <row r="257" spans="2:65" s="12" customFormat="1" ht="13.5">
      <c r="B257" s="194"/>
      <c r="D257" s="187" t="s">
        <v>141</v>
      </c>
      <c r="E257" s="195" t="s">
        <v>5</v>
      </c>
      <c r="F257" s="196" t="s">
        <v>314</v>
      </c>
      <c r="H257" s="197">
        <v>-15.071999999999999</v>
      </c>
      <c r="I257" s="198"/>
      <c r="L257" s="194"/>
      <c r="M257" s="199"/>
      <c r="N257" s="200"/>
      <c r="O257" s="200"/>
      <c r="P257" s="200"/>
      <c r="Q257" s="200"/>
      <c r="R257" s="200"/>
      <c r="S257" s="200"/>
      <c r="T257" s="201"/>
      <c r="AT257" s="195" t="s">
        <v>141</v>
      </c>
      <c r="AU257" s="195" t="s">
        <v>87</v>
      </c>
      <c r="AV257" s="12" t="s">
        <v>87</v>
      </c>
      <c r="AW257" s="12" t="s">
        <v>41</v>
      </c>
      <c r="AX257" s="12" t="s">
        <v>78</v>
      </c>
      <c r="AY257" s="195" t="s">
        <v>132</v>
      </c>
    </row>
    <row r="258" spans="2:65" s="12" customFormat="1" ht="13.5">
      <c r="B258" s="194"/>
      <c r="D258" s="187" t="s">
        <v>141</v>
      </c>
      <c r="E258" s="195" t="s">
        <v>5</v>
      </c>
      <c r="F258" s="196" t="s">
        <v>315</v>
      </c>
      <c r="H258" s="197">
        <v>-15.071999999999999</v>
      </c>
      <c r="I258" s="198"/>
      <c r="L258" s="194"/>
      <c r="M258" s="199"/>
      <c r="N258" s="200"/>
      <c r="O258" s="200"/>
      <c r="P258" s="200"/>
      <c r="Q258" s="200"/>
      <c r="R258" s="200"/>
      <c r="S258" s="200"/>
      <c r="T258" s="201"/>
      <c r="AT258" s="195" t="s">
        <v>141</v>
      </c>
      <c r="AU258" s="195" t="s">
        <v>87</v>
      </c>
      <c r="AV258" s="12" t="s">
        <v>87</v>
      </c>
      <c r="AW258" s="12" t="s">
        <v>41</v>
      </c>
      <c r="AX258" s="12" t="s">
        <v>78</v>
      </c>
      <c r="AY258" s="195" t="s">
        <v>132</v>
      </c>
    </row>
    <row r="259" spans="2:65" s="12" customFormat="1" ht="13.5">
      <c r="B259" s="194"/>
      <c r="D259" s="187" t="s">
        <v>141</v>
      </c>
      <c r="E259" s="195" t="s">
        <v>5</v>
      </c>
      <c r="F259" s="196" t="s">
        <v>316</v>
      </c>
      <c r="H259" s="197">
        <v>-15.646000000000001</v>
      </c>
      <c r="I259" s="198"/>
      <c r="L259" s="194"/>
      <c r="M259" s="199"/>
      <c r="N259" s="200"/>
      <c r="O259" s="200"/>
      <c r="P259" s="200"/>
      <c r="Q259" s="200"/>
      <c r="R259" s="200"/>
      <c r="S259" s="200"/>
      <c r="T259" s="201"/>
      <c r="AT259" s="195" t="s">
        <v>141</v>
      </c>
      <c r="AU259" s="195" t="s">
        <v>87</v>
      </c>
      <c r="AV259" s="12" t="s">
        <v>87</v>
      </c>
      <c r="AW259" s="12" t="s">
        <v>41</v>
      </c>
      <c r="AX259" s="12" t="s">
        <v>78</v>
      </c>
      <c r="AY259" s="195" t="s">
        <v>132</v>
      </c>
    </row>
    <row r="260" spans="2:65" s="12" customFormat="1" ht="13.5">
      <c r="B260" s="194"/>
      <c r="D260" s="187" t="s">
        <v>141</v>
      </c>
      <c r="E260" s="195" t="s">
        <v>5</v>
      </c>
      <c r="F260" s="196" t="s">
        <v>317</v>
      </c>
      <c r="H260" s="197">
        <v>-9.2750000000000004</v>
      </c>
      <c r="I260" s="198"/>
      <c r="L260" s="194"/>
      <c r="M260" s="199"/>
      <c r="N260" s="200"/>
      <c r="O260" s="200"/>
      <c r="P260" s="200"/>
      <c r="Q260" s="200"/>
      <c r="R260" s="200"/>
      <c r="S260" s="200"/>
      <c r="T260" s="201"/>
      <c r="AT260" s="195" t="s">
        <v>141</v>
      </c>
      <c r="AU260" s="195" t="s">
        <v>87</v>
      </c>
      <c r="AV260" s="12" t="s">
        <v>87</v>
      </c>
      <c r="AW260" s="12" t="s">
        <v>41</v>
      </c>
      <c r="AX260" s="12" t="s">
        <v>78</v>
      </c>
      <c r="AY260" s="195" t="s">
        <v>132</v>
      </c>
    </row>
    <row r="261" spans="2:65" s="13" customFormat="1" ht="13.5">
      <c r="B261" s="202"/>
      <c r="D261" s="187" t="s">
        <v>141</v>
      </c>
      <c r="E261" s="203" t="s">
        <v>5</v>
      </c>
      <c r="F261" s="204" t="s">
        <v>150</v>
      </c>
      <c r="H261" s="205">
        <v>129.40199999999999</v>
      </c>
      <c r="I261" s="206"/>
      <c r="L261" s="202"/>
      <c r="M261" s="207"/>
      <c r="N261" s="208"/>
      <c r="O261" s="208"/>
      <c r="P261" s="208"/>
      <c r="Q261" s="208"/>
      <c r="R261" s="208"/>
      <c r="S261" s="208"/>
      <c r="T261" s="209"/>
      <c r="AT261" s="203" t="s">
        <v>141</v>
      </c>
      <c r="AU261" s="203" t="s">
        <v>87</v>
      </c>
      <c r="AV261" s="13" t="s">
        <v>151</v>
      </c>
      <c r="AW261" s="13" t="s">
        <v>41</v>
      </c>
      <c r="AX261" s="13" t="s">
        <v>78</v>
      </c>
      <c r="AY261" s="203" t="s">
        <v>132</v>
      </c>
    </row>
    <row r="262" spans="2:65" s="14" customFormat="1" ht="13.5">
      <c r="B262" s="210"/>
      <c r="D262" s="187" t="s">
        <v>141</v>
      </c>
      <c r="E262" s="211" t="s">
        <v>5</v>
      </c>
      <c r="F262" s="212" t="s">
        <v>160</v>
      </c>
      <c r="H262" s="213">
        <v>425.01600000000002</v>
      </c>
      <c r="I262" s="214"/>
      <c r="L262" s="210"/>
      <c r="M262" s="215"/>
      <c r="N262" s="216"/>
      <c r="O262" s="216"/>
      <c r="P262" s="216"/>
      <c r="Q262" s="216"/>
      <c r="R262" s="216"/>
      <c r="S262" s="216"/>
      <c r="T262" s="217"/>
      <c r="AT262" s="211" t="s">
        <v>141</v>
      </c>
      <c r="AU262" s="211" t="s">
        <v>87</v>
      </c>
      <c r="AV262" s="14" t="s">
        <v>139</v>
      </c>
      <c r="AW262" s="14" t="s">
        <v>41</v>
      </c>
      <c r="AX262" s="14" t="s">
        <v>25</v>
      </c>
      <c r="AY262" s="211" t="s">
        <v>132</v>
      </c>
    </row>
    <row r="263" spans="2:65" s="1" customFormat="1" ht="25.5" customHeight="1">
      <c r="B263" s="173"/>
      <c r="C263" s="174" t="s">
        <v>30</v>
      </c>
      <c r="D263" s="174" t="s">
        <v>135</v>
      </c>
      <c r="E263" s="175" t="s">
        <v>318</v>
      </c>
      <c r="F263" s="176" t="s">
        <v>319</v>
      </c>
      <c r="G263" s="177" t="s">
        <v>138</v>
      </c>
      <c r="H263" s="178">
        <v>184.56</v>
      </c>
      <c r="I263" s="179"/>
      <c r="J263" s="180">
        <f>ROUND(I263*H263,2)</f>
        <v>0</v>
      </c>
      <c r="K263" s="176" t="s">
        <v>5</v>
      </c>
      <c r="L263" s="42"/>
      <c r="M263" s="181" t="s">
        <v>5</v>
      </c>
      <c r="N263" s="182" t="s">
        <v>49</v>
      </c>
      <c r="O263" s="43"/>
      <c r="P263" s="183">
        <f>O263*H263</f>
        <v>0</v>
      </c>
      <c r="Q263" s="183">
        <v>3.3739999999999999E-2</v>
      </c>
      <c r="R263" s="183">
        <f>Q263*H263</f>
        <v>6.2270544000000001</v>
      </c>
      <c r="S263" s="183">
        <v>0</v>
      </c>
      <c r="T263" s="184">
        <f>S263*H263</f>
        <v>0</v>
      </c>
      <c r="AR263" s="24" t="s">
        <v>139</v>
      </c>
      <c r="AT263" s="24" t="s">
        <v>135</v>
      </c>
      <c r="AU263" s="24" t="s">
        <v>87</v>
      </c>
      <c r="AY263" s="24" t="s">
        <v>132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4" t="s">
        <v>25</v>
      </c>
      <c r="BK263" s="185">
        <f>ROUND(I263*H263,2)</f>
        <v>0</v>
      </c>
      <c r="BL263" s="24" t="s">
        <v>139</v>
      </c>
      <c r="BM263" s="24" t="s">
        <v>320</v>
      </c>
    </row>
    <row r="264" spans="2:65" s="11" customFormat="1" ht="13.5">
      <c r="B264" s="186"/>
      <c r="D264" s="187" t="s">
        <v>141</v>
      </c>
      <c r="E264" s="188" t="s">
        <v>5</v>
      </c>
      <c r="F264" s="189" t="s">
        <v>321</v>
      </c>
      <c r="H264" s="188" t="s">
        <v>5</v>
      </c>
      <c r="I264" s="190"/>
      <c r="L264" s="186"/>
      <c r="M264" s="191"/>
      <c r="N264" s="192"/>
      <c r="O264" s="192"/>
      <c r="P264" s="192"/>
      <c r="Q264" s="192"/>
      <c r="R264" s="192"/>
      <c r="S264" s="192"/>
      <c r="T264" s="193"/>
      <c r="AT264" s="188" t="s">
        <v>141</v>
      </c>
      <c r="AU264" s="188" t="s">
        <v>87</v>
      </c>
      <c r="AV264" s="11" t="s">
        <v>25</v>
      </c>
      <c r="AW264" s="11" t="s">
        <v>41</v>
      </c>
      <c r="AX264" s="11" t="s">
        <v>78</v>
      </c>
      <c r="AY264" s="188" t="s">
        <v>132</v>
      </c>
    </row>
    <row r="265" spans="2:65" s="12" customFormat="1" ht="13.5">
      <c r="B265" s="194"/>
      <c r="D265" s="187" t="s">
        <v>141</v>
      </c>
      <c r="E265" s="195" t="s">
        <v>5</v>
      </c>
      <c r="F265" s="196" t="s">
        <v>322</v>
      </c>
      <c r="H265" s="197">
        <v>190.96</v>
      </c>
      <c r="I265" s="198"/>
      <c r="L265" s="194"/>
      <c r="M265" s="199"/>
      <c r="N265" s="200"/>
      <c r="O265" s="200"/>
      <c r="P265" s="200"/>
      <c r="Q265" s="200"/>
      <c r="R265" s="200"/>
      <c r="S265" s="200"/>
      <c r="T265" s="201"/>
      <c r="AT265" s="195" t="s">
        <v>141</v>
      </c>
      <c r="AU265" s="195" t="s">
        <v>87</v>
      </c>
      <c r="AV265" s="12" t="s">
        <v>87</v>
      </c>
      <c r="AW265" s="12" t="s">
        <v>41</v>
      </c>
      <c r="AX265" s="12" t="s">
        <v>78</v>
      </c>
      <c r="AY265" s="195" t="s">
        <v>132</v>
      </c>
    </row>
    <row r="266" spans="2:65" s="12" customFormat="1" ht="13.5">
      <c r="B266" s="194"/>
      <c r="D266" s="187" t="s">
        <v>141</v>
      </c>
      <c r="E266" s="195" t="s">
        <v>5</v>
      </c>
      <c r="F266" s="196" t="s">
        <v>323</v>
      </c>
      <c r="H266" s="197">
        <v>-1.08</v>
      </c>
      <c r="I266" s="198"/>
      <c r="L266" s="194"/>
      <c r="M266" s="199"/>
      <c r="N266" s="200"/>
      <c r="O266" s="200"/>
      <c r="P266" s="200"/>
      <c r="Q266" s="200"/>
      <c r="R266" s="200"/>
      <c r="S266" s="200"/>
      <c r="T266" s="201"/>
      <c r="AT266" s="195" t="s">
        <v>141</v>
      </c>
      <c r="AU266" s="195" t="s">
        <v>87</v>
      </c>
      <c r="AV266" s="12" t="s">
        <v>87</v>
      </c>
      <c r="AW266" s="12" t="s">
        <v>41</v>
      </c>
      <c r="AX266" s="12" t="s">
        <v>78</v>
      </c>
      <c r="AY266" s="195" t="s">
        <v>132</v>
      </c>
    </row>
    <row r="267" spans="2:65" s="12" customFormat="1" ht="13.5">
      <c r="B267" s="194"/>
      <c r="D267" s="187" t="s">
        <v>141</v>
      </c>
      <c r="E267" s="195" t="s">
        <v>5</v>
      </c>
      <c r="F267" s="196" t="s">
        <v>324</v>
      </c>
      <c r="H267" s="197">
        <v>-1.08</v>
      </c>
      <c r="I267" s="198"/>
      <c r="L267" s="194"/>
      <c r="M267" s="199"/>
      <c r="N267" s="200"/>
      <c r="O267" s="200"/>
      <c r="P267" s="200"/>
      <c r="Q267" s="200"/>
      <c r="R267" s="200"/>
      <c r="S267" s="200"/>
      <c r="T267" s="201"/>
      <c r="AT267" s="195" t="s">
        <v>141</v>
      </c>
      <c r="AU267" s="195" t="s">
        <v>87</v>
      </c>
      <c r="AV267" s="12" t="s">
        <v>87</v>
      </c>
      <c r="AW267" s="12" t="s">
        <v>41</v>
      </c>
      <c r="AX267" s="12" t="s">
        <v>78</v>
      </c>
      <c r="AY267" s="195" t="s">
        <v>132</v>
      </c>
    </row>
    <row r="268" spans="2:65" s="12" customFormat="1" ht="13.5">
      <c r="B268" s="194"/>
      <c r="D268" s="187" t="s">
        <v>141</v>
      </c>
      <c r="E268" s="195" t="s">
        <v>5</v>
      </c>
      <c r="F268" s="196" t="s">
        <v>325</v>
      </c>
      <c r="H268" s="197">
        <v>-1.88</v>
      </c>
      <c r="I268" s="198"/>
      <c r="L268" s="194"/>
      <c r="M268" s="199"/>
      <c r="N268" s="200"/>
      <c r="O268" s="200"/>
      <c r="P268" s="200"/>
      <c r="Q268" s="200"/>
      <c r="R268" s="200"/>
      <c r="S268" s="200"/>
      <c r="T268" s="201"/>
      <c r="AT268" s="195" t="s">
        <v>141</v>
      </c>
      <c r="AU268" s="195" t="s">
        <v>87</v>
      </c>
      <c r="AV268" s="12" t="s">
        <v>87</v>
      </c>
      <c r="AW268" s="12" t="s">
        <v>41</v>
      </c>
      <c r="AX268" s="12" t="s">
        <v>78</v>
      </c>
      <c r="AY268" s="195" t="s">
        <v>132</v>
      </c>
    </row>
    <row r="269" spans="2:65" s="12" customFormat="1" ht="13.5">
      <c r="B269" s="194"/>
      <c r="D269" s="187" t="s">
        <v>141</v>
      </c>
      <c r="E269" s="195" t="s">
        <v>5</v>
      </c>
      <c r="F269" s="196" t="s">
        <v>326</v>
      </c>
      <c r="H269" s="197">
        <v>-0.81</v>
      </c>
      <c r="I269" s="198"/>
      <c r="L269" s="194"/>
      <c r="M269" s="199"/>
      <c r="N269" s="200"/>
      <c r="O269" s="200"/>
      <c r="P269" s="200"/>
      <c r="Q269" s="200"/>
      <c r="R269" s="200"/>
      <c r="S269" s="200"/>
      <c r="T269" s="201"/>
      <c r="AT269" s="195" t="s">
        <v>141</v>
      </c>
      <c r="AU269" s="195" t="s">
        <v>87</v>
      </c>
      <c r="AV269" s="12" t="s">
        <v>87</v>
      </c>
      <c r="AW269" s="12" t="s">
        <v>41</v>
      </c>
      <c r="AX269" s="12" t="s">
        <v>78</v>
      </c>
      <c r="AY269" s="195" t="s">
        <v>132</v>
      </c>
    </row>
    <row r="270" spans="2:65" s="12" customFormat="1" ht="13.5">
      <c r="B270" s="194"/>
      <c r="D270" s="187" t="s">
        <v>141</v>
      </c>
      <c r="E270" s="195" t="s">
        <v>5</v>
      </c>
      <c r="F270" s="196" t="s">
        <v>327</v>
      </c>
      <c r="H270" s="197">
        <v>-1.55</v>
      </c>
      <c r="I270" s="198"/>
      <c r="L270" s="194"/>
      <c r="M270" s="199"/>
      <c r="N270" s="200"/>
      <c r="O270" s="200"/>
      <c r="P270" s="200"/>
      <c r="Q270" s="200"/>
      <c r="R270" s="200"/>
      <c r="S270" s="200"/>
      <c r="T270" s="201"/>
      <c r="AT270" s="195" t="s">
        <v>141</v>
      </c>
      <c r="AU270" s="195" t="s">
        <v>87</v>
      </c>
      <c r="AV270" s="12" t="s">
        <v>87</v>
      </c>
      <c r="AW270" s="12" t="s">
        <v>41</v>
      </c>
      <c r="AX270" s="12" t="s">
        <v>78</v>
      </c>
      <c r="AY270" s="195" t="s">
        <v>132</v>
      </c>
    </row>
    <row r="271" spans="2:65" s="13" customFormat="1" ht="13.5">
      <c r="B271" s="202"/>
      <c r="D271" s="187" t="s">
        <v>141</v>
      </c>
      <c r="E271" s="203" t="s">
        <v>5</v>
      </c>
      <c r="F271" s="204" t="s">
        <v>150</v>
      </c>
      <c r="H271" s="205">
        <v>184.56</v>
      </c>
      <c r="I271" s="206"/>
      <c r="L271" s="202"/>
      <c r="M271" s="207"/>
      <c r="N271" s="208"/>
      <c r="O271" s="208"/>
      <c r="P271" s="208"/>
      <c r="Q271" s="208"/>
      <c r="R271" s="208"/>
      <c r="S271" s="208"/>
      <c r="T271" s="209"/>
      <c r="AT271" s="203" t="s">
        <v>141</v>
      </c>
      <c r="AU271" s="203" t="s">
        <v>87</v>
      </c>
      <c r="AV271" s="13" t="s">
        <v>151</v>
      </c>
      <c r="AW271" s="13" t="s">
        <v>41</v>
      </c>
      <c r="AX271" s="13" t="s">
        <v>78</v>
      </c>
      <c r="AY271" s="203" t="s">
        <v>132</v>
      </c>
    </row>
    <row r="272" spans="2:65" s="14" customFormat="1" ht="13.5">
      <c r="B272" s="210"/>
      <c r="D272" s="187" t="s">
        <v>141</v>
      </c>
      <c r="E272" s="211" t="s">
        <v>5</v>
      </c>
      <c r="F272" s="212" t="s">
        <v>160</v>
      </c>
      <c r="H272" s="213">
        <v>184.56</v>
      </c>
      <c r="I272" s="214"/>
      <c r="L272" s="210"/>
      <c r="M272" s="215"/>
      <c r="N272" s="216"/>
      <c r="O272" s="216"/>
      <c r="P272" s="216"/>
      <c r="Q272" s="216"/>
      <c r="R272" s="216"/>
      <c r="S272" s="216"/>
      <c r="T272" s="217"/>
      <c r="AT272" s="211" t="s">
        <v>141</v>
      </c>
      <c r="AU272" s="211" t="s">
        <v>87</v>
      </c>
      <c r="AV272" s="14" t="s">
        <v>139</v>
      </c>
      <c r="AW272" s="14" t="s">
        <v>41</v>
      </c>
      <c r="AX272" s="14" t="s">
        <v>25</v>
      </c>
      <c r="AY272" s="211" t="s">
        <v>132</v>
      </c>
    </row>
    <row r="273" spans="2:65" s="1" customFormat="1" ht="16.5" customHeight="1">
      <c r="B273" s="173"/>
      <c r="C273" s="174" t="s">
        <v>328</v>
      </c>
      <c r="D273" s="174" t="s">
        <v>135</v>
      </c>
      <c r="E273" s="175" t="s">
        <v>329</v>
      </c>
      <c r="F273" s="176" t="s">
        <v>330</v>
      </c>
      <c r="G273" s="177" t="s">
        <v>138</v>
      </c>
      <c r="H273" s="178">
        <v>773.91600000000005</v>
      </c>
      <c r="I273" s="179"/>
      <c r="J273" s="180">
        <f>ROUND(I273*H273,2)</f>
        <v>0</v>
      </c>
      <c r="K273" s="176" t="s">
        <v>5</v>
      </c>
      <c r="L273" s="42"/>
      <c r="M273" s="181" t="s">
        <v>5</v>
      </c>
      <c r="N273" s="182" t="s">
        <v>49</v>
      </c>
      <c r="O273" s="43"/>
      <c r="P273" s="183">
        <f>O273*H273</f>
        <v>0</v>
      </c>
      <c r="Q273" s="183">
        <v>5.3200000000000001E-3</v>
      </c>
      <c r="R273" s="183">
        <f>Q273*H273</f>
        <v>4.1172331200000007</v>
      </c>
      <c r="S273" s="183">
        <v>0</v>
      </c>
      <c r="T273" s="184">
        <f>S273*H273</f>
        <v>0</v>
      </c>
      <c r="AR273" s="24" t="s">
        <v>139</v>
      </c>
      <c r="AT273" s="24" t="s">
        <v>135</v>
      </c>
      <c r="AU273" s="24" t="s">
        <v>87</v>
      </c>
      <c r="AY273" s="24" t="s">
        <v>132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24" t="s">
        <v>25</v>
      </c>
      <c r="BK273" s="185">
        <f>ROUND(I273*H273,2)</f>
        <v>0</v>
      </c>
      <c r="BL273" s="24" t="s">
        <v>139</v>
      </c>
      <c r="BM273" s="24" t="s">
        <v>331</v>
      </c>
    </row>
    <row r="274" spans="2:65" s="11" customFormat="1" ht="13.5">
      <c r="B274" s="186"/>
      <c r="D274" s="187" t="s">
        <v>141</v>
      </c>
      <c r="E274" s="188" t="s">
        <v>5</v>
      </c>
      <c r="F274" s="189" t="s">
        <v>247</v>
      </c>
      <c r="H274" s="188" t="s">
        <v>5</v>
      </c>
      <c r="I274" s="190"/>
      <c r="L274" s="186"/>
      <c r="M274" s="191"/>
      <c r="N274" s="192"/>
      <c r="O274" s="192"/>
      <c r="P274" s="192"/>
      <c r="Q274" s="192"/>
      <c r="R274" s="192"/>
      <c r="S274" s="192"/>
      <c r="T274" s="193"/>
      <c r="AT274" s="188" t="s">
        <v>141</v>
      </c>
      <c r="AU274" s="188" t="s">
        <v>87</v>
      </c>
      <c r="AV274" s="11" t="s">
        <v>25</v>
      </c>
      <c r="AW274" s="11" t="s">
        <v>41</v>
      </c>
      <c r="AX274" s="11" t="s">
        <v>78</v>
      </c>
      <c r="AY274" s="188" t="s">
        <v>132</v>
      </c>
    </row>
    <row r="275" spans="2:65" s="12" customFormat="1" ht="13.5">
      <c r="B275" s="194"/>
      <c r="D275" s="187" t="s">
        <v>141</v>
      </c>
      <c r="E275" s="195" t="s">
        <v>5</v>
      </c>
      <c r="F275" s="196" t="s">
        <v>332</v>
      </c>
      <c r="H275" s="197">
        <v>352.05500000000001</v>
      </c>
      <c r="I275" s="198"/>
      <c r="L275" s="194"/>
      <c r="M275" s="199"/>
      <c r="N275" s="200"/>
      <c r="O275" s="200"/>
      <c r="P275" s="200"/>
      <c r="Q275" s="200"/>
      <c r="R275" s="200"/>
      <c r="S275" s="200"/>
      <c r="T275" s="201"/>
      <c r="AT275" s="195" t="s">
        <v>141</v>
      </c>
      <c r="AU275" s="195" t="s">
        <v>87</v>
      </c>
      <c r="AV275" s="12" t="s">
        <v>87</v>
      </c>
      <c r="AW275" s="12" t="s">
        <v>41</v>
      </c>
      <c r="AX275" s="12" t="s">
        <v>78</v>
      </c>
      <c r="AY275" s="195" t="s">
        <v>132</v>
      </c>
    </row>
    <row r="276" spans="2:65" s="12" customFormat="1" ht="13.5">
      <c r="B276" s="194"/>
      <c r="D276" s="187" t="s">
        <v>141</v>
      </c>
      <c r="E276" s="195" t="s">
        <v>5</v>
      </c>
      <c r="F276" s="196" t="s">
        <v>333</v>
      </c>
      <c r="H276" s="197">
        <v>-0.82</v>
      </c>
      <c r="I276" s="198"/>
      <c r="L276" s="194"/>
      <c r="M276" s="199"/>
      <c r="N276" s="200"/>
      <c r="O276" s="200"/>
      <c r="P276" s="200"/>
      <c r="Q276" s="200"/>
      <c r="R276" s="200"/>
      <c r="S276" s="200"/>
      <c r="T276" s="201"/>
      <c r="AT276" s="195" t="s">
        <v>141</v>
      </c>
      <c r="AU276" s="195" t="s">
        <v>87</v>
      </c>
      <c r="AV276" s="12" t="s">
        <v>87</v>
      </c>
      <c r="AW276" s="12" t="s">
        <v>41</v>
      </c>
      <c r="AX276" s="12" t="s">
        <v>78</v>
      </c>
      <c r="AY276" s="195" t="s">
        <v>132</v>
      </c>
    </row>
    <row r="277" spans="2:65" s="12" customFormat="1" ht="13.5">
      <c r="B277" s="194"/>
      <c r="D277" s="187" t="s">
        <v>141</v>
      </c>
      <c r="E277" s="195" t="s">
        <v>5</v>
      </c>
      <c r="F277" s="196" t="s">
        <v>334</v>
      </c>
      <c r="H277" s="197">
        <v>-0.52</v>
      </c>
      <c r="I277" s="198"/>
      <c r="L277" s="194"/>
      <c r="M277" s="199"/>
      <c r="N277" s="200"/>
      <c r="O277" s="200"/>
      <c r="P277" s="200"/>
      <c r="Q277" s="200"/>
      <c r="R277" s="200"/>
      <c r="S277" s="200"/>
      <c r="T277" s="201"/>
      <c r="AT277" s="195" t="s">
        <v>141</v>
      </c>
      <c r="AU277" s="195" t="s">
        <v>87</v>
      </c>
      <c r="AV277" s="12" t="s">
        <v>87</v>
      </c>
      <c r="AW277" s="12" t="s">
        <v>41</v>
      </c>
      <c r="AX277" s="12" t="s">
        <v>78</v>
      </c>
      <c r="AY277" s="195" t="s">
        <v>132</v>
      </c>
    </row>
    <row r="278" spans="2:65" s="12" customFormat="1" ht="13.5">
      <c r="B278" s="194"/>
      <c r="D278" s="187" t="s">
        <v>141</v>
      </c>
      <c r="E278" s="195" t="s">
        <v>5</v>
      </c>
      <c r="F278" s="196" t="s">
        <v>335</v>
      </c>
      <c r="H278" s="197">
        <v>-27.95</v>
      </c>
      <c r="I278" s="198"/>
      <c r="L278" s="194"/>
      <c r="M278" s="199"/>
      <c r="N278" s="200"/>
      <c r="O278" s="200"/>
      <c r="P278" s="200"/>
      <c r="Q278" s="200"/>
      <c r="R278" s="200"/>
      <c r="S278" s="200"/>
      <c r="T278" s="201"/>
      <c r="AT278" s="195" t="s">
        <v>141</v>
      </c>
      <c r="AU278" s="195" t="s">
        <v>87</v>
      </c>
      <c r="AV278" s="12" t="s">
        <v>87</v>
      </c>
      <c r="AW278" s="12" t="s">
        <v>41</v>
      </c>
      <c r="AX278" s="12" t="s">
        <v>78</v>
      </c>
      <c r="AY278" s="195" t="s">
        <v>132</v>
      </c>
    </row>
    <row r="279" spans="2:65" s="12" customFormat="1" ht="13.5">
      <c r="B279" s="194"/>
      <c r="D279" s="187" t="s">
        <v>141</v>
      </c>
      <c r="E279" s="195" t="s">
        <v>5</v>
      </c>
      <c r="F279" s="196" t="s">
        <v>336</v>
      </c>
      <c r="H279" s="197">
        <v>-22.9</v>
      </c>
      <c r="I279" s="198"/>
      <c r="L279" s="194"/>
      <c r="M279" s="199"/>
      <c r="N279" s="200"/>
      <c r="O279" s="200"/>
      <c r="P279" s="200"/>
      <c r="Q279" s="200"/>
      <c r="R279" s="200"/>
      <c r="S279" s="200"/>
      <c r="T279" s="201"/>
      <c r="AT279" s="195" t="s">
        <v>141</v>
      </c>
      <c r="AU279" s="195" t="s">
        <v>87</v>
      </c>
      <c r="AV279" s="12" t="s">
        <v>87</v>
      </c>
      <c r="AW279" s="12" t="s">
        <v>41</v>
      </c>
      <c r="AX279" s="12" t="s">
        <v>78</v>
      </c>
      <c r="AY279" s="195" t="s">
        <v>132</v>
      </c>
    </row>
    <row r="280" spans="2:65" s="12" customFormat="1" ht="13.5">
      <c r="B280" s="194"/>
      <c r="D280" s="187" t="s">
        <v>141</v>
      </c>
      <c r="E280" s="195" t="s">
        <v>5</v>
      </c>
      <c r="F280" s="196" t="s">
        <v>337</v>
      </c>
      <c r="H280" s="197">
        <v>-21.702999999999999</v>
      </c>
      <c r="I280" s="198"/>
      <c r="L280" s="194"/>
      <c r="M280" s="199"/>
      <c r="N280" s="200"/>
      <c r="O280" s="200"/>
      <c r="P280" s="200"/>
      <c r="Q280" s="200"/>
      <c r="R280" s="200"/>
      <c r="S280" s="200"/>
      <c r="T280" s="201"/>
      <c r="AT280" s="195" t="s">
        <v>141</v>
      </c>
      <c r="AU280" s="195" t="s">
        <v>87</v>
      </c>
      <c r="AV280" s="12" t="s">
        <v>87</v>
      </c>
      <c r="AW280" s="12" t="s">
        <v>41</v>
      </c>
      <c r="AX280" s="12" t="s">
        <v>78</v>
      </c>
      <c r="AY280" s="195" t="s">
        <v>132</v>
      </c>
    </row>
    <row r="281" spans="2:65" s="12" customFormat="1" ht="13.5">
      <c r="B281" s="194"/>
      <c r="D281" s="187" t="s">
        <v>141</v>
      </c>
      <c r="E281" s="195" t="s">
        <v>5</v>
      </c>
      <c r="F281" s="196" t="s">
        <v>338</v>
      </c>
      <c r="H281" s="197">
        <v>-18.84</v>
      </c>
      <c r="I281" s="198"/>
      <c r="L281" s="194"/>
      <c r="M281" s="199"/>
      <c r="N281" s="200"/>
      <c r="O281" s="200"/>
      <c r="P281" s="200"/>
      <c r="Q281" s="200"/>
      <c r="R281" s="200"/>
      <c r="S281" s="200"/>
      <c r="T281" s="201"/>
      <c r="AT281" s="195" t="s">
        <v>141</v>
      </c>
      <c r="AU281" s="195" t="s">
        <v>87</v>
      </c>
      <c r="AV281" s="12" t="s">
        <v>87</v>
      </c>
      <c r="AW281" s="12" t="s">
        <v>41</v>
      </c>
      <c r="AX281" s="12" t="s">
        <v>78</v>
      </c>
      <c r="AY281" s="195" t="s">
        <v>132</v>
      </c>
    </row>
    <row r="282" spans="2:65" s="12" customFormat="1" ht="13.5">
      <c r="B282" s="194"/>
      <c r="D282" s="187" t="s">
        <v>141</v>
      </c>
      <c r="E282" s="195" t="s">
        <v>5</v>
      </c>
      <c r="F282" s="196" t="s">
        <v>339</v>
      </c>
      <c r="H282" s="197">
        <v>-18.84</v>
      </c>
      <c r="I282" s="198"/>
      <c r="L282" s="194"/>
      <c r="M282" s="199"/>
      <c r="N282" s="200"/>
      <c r="O282" s="200"/>
      <c r="P282" s="200"/>
      <c r="Q282" s="200"/>
      <c r="R282" s="200"/>
      <c r="S282" s="200"/>
      <c r="T282" s="201"/>
      <c r="AT282" s="195" t="s">
        <v>141</v>
      </c>
      <c r="AU282" s="195" t="s">
        <v>87</v>
      </c>
      <c r="AV282" s="12" t="s">
        <v>87</v>
      </c>
      <c r="AW282" s="12" t="s">
        <v>41</v>
      </c>
      <c r="AX282" s="12" t="s">
        <v>78</v>
      </c>
      <c r="AY282" s="195" t="s">
        <v>132</v>
      </c>
    </row>
    <row r="283" spans="2:65" s="12" customFormat="1" ht="13.5">
      <c r="B283" s="194"/>
      <c r="D283" s="187" t="s">
        <v>141</v>
      </c>
      <c r="E283" s="195" t="s">
        <v>5</v>
      </c>
      <c r="F283" s="196" t="s">
        <v>340</v>
      </c>
      <c r="H283" s="197">
        <v>68.489999999999995</v>
      </c>
      <c r="I283" s="198"/>
      <c r="L283" s="194"/>
      <c r="M283" s="199"/>
      <c r="N283" s="200"/>
      <c r="O283" s="200"/>
      <c r="P283" s="200"/>
      <c r="Q283" s="200"/>
      <c r="R283" s="200"/>
      <c r="S283" s="200"/>
      <c r="T283" s="201"/>
      <c r="AT283" s="195" t="s">
        <v>141</v>
      </c>
      <c r="AU283" s="195" t="s">
        <v>87</v>
      </c>
      <c r="AV283" s="12" t="s">
        <v>87</v>
      </c>
      <c r="AW283" s="12" t="s">
        <v>41</v>
      </c>
      <c r="AX283" s="12" t="s">
        <v>78</v>
      </c>
      <c r="AY283" s="195" t="s">
        <v>132</v>
      </c>
    </row>
    <row r="284" spans="2:65" s="12" customFormat="1" ht="13.5">
      <c r="B284" s="194"/>
      <c r="D284" s="187" t="s">
        <v>141</v>
      </c>
      <c r="E284" s="195" t="s">
        <v>5</v>
      </c>
      <c r="F284" s="196" t="s">
        <v>341</v>
      </c>
      <c r="H284" s="197">
        <v>-45.15</v>
      </c>
      <c r="I284" s="198"/>
      <c r="L284" s="194"/>
      <c r="M284" s="199"/>
      <c r="N284" s="200"/>
      <c r="O284" s="200"/>
      <c r="P284" s="200"/>
      <c r="Q284" s="200"/>
      <c r="R284" s="200"/>
      <c r="S284" s="200"/>
      <c r="T284" s="201"/>
      <c r="AT284" s="195" t="s">
        <v>141</v>
      </c>
      <c r="AU284" s="195" t="s">
        <v>87</v>
      </c>
      <c r="AV284" s="12" t="s">
        <v>87</v>
      </c>
      <c r="AW284" s="12" t="s">
        <v>41</v>
      </c>
      <c r="AX284" s="12" t="s">
        <v>78</v>
      </c>
      <c r="AY284" s="195" t="s">
        <v>132</v>
      </c>
    </row>
    <row r="285" spans="2:65" s="12" customFormat="1" ht="13.5">
      <c r="B285" s="194"/>
      <c r="D285" s="187" t="s">
        <v>141</v>
      </c>
      <c r="E285" s="195" t="s">
        <v>5</v>
      </c>
      <c r="F285" s="196" t="s">
        <v>342</v>
      </c>
      <c r="H285" s="197">
        <v>412.08</v>
      </c>
      <c r="I285" s="198"/>
      <c r="L285" s="194"/>
      <c r="M285" s="199"/>
      <c r="N285" s="200"/>
      <c r="O285" s="200"/>
      <c r="P285" s="200"/>
      <c r="Q285" s="200"/>
      <c r="R285" s="200"/>
      <c r="S285" s="200"/>
      <c r="T285" s="201"/>
      <c r="AT285" s="195" t="s">
        <v>141</v>
      </c>
      <c r="AU285" s="195" t="s">
        <v>87</v>
      </c>
      <c r="AV285" s="12" t="s">
        <v>87</v>
      </c>
      <c r="AW285" s="12" t="s">
        <v>41</v>
      </c>
      <c r="AX285" s="12" t="s">
        <v>78</v>
      </c>
      <c r="AY285" s="195" t="s">
        <v>132</v>
      </c>
    </row>
    <row r="286" spans="2:65" s="12" customFormat="1" ht="13.5">
      <c r="B286" s="194"/>
      <c r="D286" s="187" t="s">
        <v>141</v>
      </c>
      <c r="E286" s="195" t="s">
        <v>5</v>
      </c>
      <c r="F286" s="196" t="s">
        <v>343</v>
      </c>
      <c r="H286" s="197">
        <v>45.816000000000003</v>
      </c>
      <c r="I286" s="198"/>
      <c r="L286" s="194"/>
      <c r="M286" s="199"/>
      <c r="N286" s="200"/>
      <c r="O286" s="200"/>
      <c r="P286" s="200"/>
      <c r="Q286" s="200"/>
      <c r="R286" s="200"/>
      <c r="S286" s="200"/>
      <c r="T286" s="201"/>
      <c r="AT286" s="195" t="s">
        <v>141</v>
      </c>
      <c r="AU286" s="195" t="s">
        <v>87</v>
      </c>
      <c r="AV286" s="12" t="s">
        <v>87</v>
      </c>
      <c r="AW286" s="12" t="s">
        <v>41</v>
      </c>
      <c r="AX286" s="12" t="s">
        <v>78</v>
      </c>
      <c r="AY286" s="195" t="s">
        <v>132</v>
      </c>
    </row>
    <row r="287" spans="2:65" s="12" customFormat="1" ht="13.5">
      <c r="B287" s="194"/>
      <c r="D287" s="187" t="s">
        <v>141</v>
      </c>
      <c r="E287" s="195" t="s">
        <v>5</v>
      </c>
      <c r="F287" s="196" t="s">
        <v>344</v>
      </c>
      <c r="H287" s="197">
        <v>-2.339</v>
      </c>
      <c r="I287" s="198"/>
      <c r="L287" s="194"/>
      <c r="M287" s="199"/>
      <c r="N287" s="200"/>
      <c r="O287" s="200"/>
      <c r="P287" s="200"/>
      <c r="Q287" s="200"/>
      <c r="R287" s="200"/>
      <c r="S287" s="200"/>
      <c r="T287" s="201"/>
      <c r="AT287" s="195" t="s">
        <v>141</v>
      </c>
      <c r="AU287" s="195" t="s">
        <v>87</v>
      </c>
      <c r="AV287" s="12" t="s">
        <v>87</v>
      </c>
      <c r="AW287" s="12" t="s">
        <v>41</v>
      </c>
      <c r="AX287" s="12" t="s">
        <v>78</v>
      </c>
      <c r="AY287" s="195" t="s">
        <v>132</v>
      </c>
    </row>
    <row r="288" spans="2:65" s="12" customFormat="1" ht="13.5">
      <c r="B288" s="194"/>
      <c r="D288" s="187" t="s">
        <v>141</v>
      </c>
      <c r="E288" s="195" t="s">
        <v>5</v>
      </c>
      <c r="F288" s="196" t="s">
        <v>345</v>
      </c>
      <c r="H288" s="197">
        <v>-2.3069999999999999</v>
      </c>
      <c r="I288" s="198"/>
      <c r="L288" s="194"/>
      <c r="M288" s="199"/>
      <c r="N288" s="200"/>
      <c r="O288" s="200"/>
      <c r="P288" s="200"/>
      <c r="Q288" s="200"/>
      <c r="R288" s="200"/>
      <c r="S288" s="200"/>
      <c r="T288" s="201"/>
      <c r="AT288" s="195" t="s">
        <v>141</v>
      </c>
      <c r="AU288" s="195" t="s">
        <v>87</v>
      </c>
      <c r="AV288" s="12" t="s">
        <v>87</v>
      </c>
      <c r="AW288" s="12" t="s">
        <v>41</v>
      </c>
      <c r="AX288" s="12" t="s">
        <v>78</v>
      </c>
      <c r="AY288" s="195" t="s">
        <v>132</v>
      </c>
    </row>
    <row r="289" spans="2:65" s="12" customFormat="1" ht="13.5">
      <c r="B289" s="194"/>
      <c r="D289" s="187" t="s">
        <v>141</v>
      </c>
      <c r="E289" s="195" t="s">
        <v>5</v>
      </c>
      <c r="F289" s="196" t="s">
        <v>346</v>
      </c>
      <c r="H289" s="197">
        <v>-2.29</v>
      </c>
      <c r="I289" s="198"/>
      <c r="L289" s="194"/>
      <c r="M289" s="199"/>
      <c r="N289" s="200"/>
      <c r="O289" s="200"/>
      <c r="P289" s="200"/>
      <c r="Q289" s="200"/>
      <c r="R289" s="200"/>
      <c r="S289" s="200"/>
      <c r="T289" s="201"/>
      <c r="AT289" s="195" t="s">
        <v>141</v>
      </c>
      <c r="AU289" s="195" t="s">
        <v>87</v>
      </c>
      <c r="AV289" s="12" t="s">
        <v>87</v>
      </c>
      <c r="AW289" s="12" t="s">
        <v>41</v>
      </c>
      <c r="AX289" s="12" t="s">
        <v>78</v>
      </c>
      <c r="AY289" s="195" t="s">
        <v>132</v>
      </c>
    </row>
    <row r="290" spans="2:65" s="12" customFormat="1" ht="13.5">
      <c r="B290" s="194"/>
      <c r="D290" s="187" t="s">
        <v>141</v>
      </c>
      <c r="E290" s="195" t="s">
        <v>5</v>
      </c>
      <c r="F290" s="196" t="s">
        <v>347</v>
      </c>
      <c r="H290" s="197">
        <v>-2.351</v>
      </c>
      <c r="I290" s="198"/>
      <c r="L290" s="194"/>
      <c r="M290" s="199"/>
      <c r="N290" s="200"/>
      <c r="O290" s="200"/>
      <c r="P290" s="200"/>
      <c r="Q290" s="200"/>
      <c r="R290" s="200"/>
      <c r="S290" s="200"/>
      <c r="T290" s="201"/>
      <c r="AT290" s="195" t="s">
        <v>141</v>
      </c>
      <c r="AU290" s="195" t="s">
        <v>87</v>
      </c>
      <c r="AV290" s="12" t="s">
        <v>87</v>
      </c>
      <c r="AW290" s="12" t="s">
        <v>41</v>
      </c>
      <c r="AX290" s="12" t="s">
        <v>78</v>
      </c>
      <c r="AY290" s="195" t="s">
        <v>132</v>
      </c>
    </row>
    <row r="291" spans="2:65" s="13" customFormat="1" ht="13.5">
      <c r="B291" s="202"/>
      <c r="D291" s="187" t="s">
        <v>141</v>
      </c>
      <c r="E291" s="203" t="s">
        <v>5</v>
      </c>
      <c r="F291" s="204" t="s">
        <v>150</v>
      </c>
      <c r="H291" s="205">
        <v>712.43100000000004</v>
      </c>
      <c r="I291" s="206"/>
      <c r="L291" s="202"/>
      <c r="M291" s="207"/>
      <c r="N291" s="208"/>
      <c r="O291" s="208"/>
      <c r="P291" s="208"/>
      <c r="Q291" s="208"/>
      <c r="R291" s="208"/>
      <c r="S291" s="208"/>
      <c r="T291" s="209"/>
      <c r="AT291" s="203" t="s">
        <v>141</v>
      </c>
      <c r="AU291" s="203" t="s">
        <v>87</v>
      </c>
      <c r="AV291" s="13" t="s">
        <v>151</v>
      </c>
      <c r="AW291" s="13" t="s">
        <v>41</v>
      </c>
      <c r="AX291" s="13" t="s">
        <v>78</v>
      </c>
      <c r="AY291" s="203" t="s">
        <v>132</v>
      </c>
    </row>
    <row r="292" spans="2:65" s="11" customFormat="1" ht="13.5">
      <c r="B292" s="186"/>
      <c r="D292" s="187" t="s">
        <v>141</v>
      </c>
      <c r="E292" s="188" t="s">
        <v>5</v>
      </c>
      <c r="F292" s="189" t="s">
        <v>348</v>
      </c>
      <c r="H292" s="188" t="s">
        <v>5</v>
      </c>
      <c r="I292" s="190"/>
      <c r="L292" s="186"/>
      <c r="M292" s="191"/>
      <c r="N292" s="192"/>
      <c r="O292" s="192"/>
      <c r="P292" s="192"/>
      <c r="Q292" s="192"/>
      <c r="R292" s="192"/>
      <c r="S292" s="192"/>
      <c r="T292" s="193"/>
      <c r="AT292" s="188" t="s">
        <v>141</v>
      </c>
      <c r="AU292" s="188" t="s">
        <v>87</v>
      </c>
      <c r="AV292" s="11" t="s">
        <v>25</v>
      </c>
      <c r="AW292" s="11" t="s">
        <v>41</v>
      </c>
      <c r="AX292" s="11" t="s">
        <v>78</v>
      </c>
      <c r="AY292" s="188" t="s">
        <v>132</v>
      </c>
    </row>
    <row r="293" spans="2:65" s="12" customFormat="1" ht="13.5">
      <c r="B293" s="194"/>
      <c r="D293" s="187" t="s">
        <v>141</v>
      </c>
      <c r="E293" s="195" t="s">
        <v>5</v>
      </c>
      <c r="F293" s="196" t="s">
        <v>349</v>
      </c>
      <c r="H293" s="197">
        <v>79.694999999999993</v>
      </c>
      <c r="I293" s="198"/>
      <c r="L293" s="194"/>
      <c r="M293" s="199"/>
      <c r="N293" s="200"/>
      <c r="O293" s="200"/>
      <c r="P293" s="200"/>
      <c r="Q293" s="200"/>
      <c r="R293" s="200"/>
      <c r="S293" s="200"/>
      <c r="T293" s="201"/>
      <c r="AT293" s="195" t="s">
        <v>141</v>
      </c>
      <c r="AU293" s="195" t="s">
        <v>87</v>
      </c>
      <c r="AV293" s="12" t="s">
        <v>87</v>
      </c>
      <c r="AW293" s="12" t="s">
        <v>41</v>
      </c>
      <c r="AX293" s="12" t="s">
        <v>78</v>
      </c>
      <c r="AY293" s="195" t="s">
        <v>132</v>
      </c>
    </row>
    <row r="294" spans="2:65" s="12" customFormat="1" ht="13.5">
      <c r="B294" s="194"/>
      <c r="D294" s="187" t="s">
        <v>141</v>
      </c>
      <c r="E294" s="195" t="s">
        <v>5</v>
      </c>
      <c r="F294" s="196" t="s">
        <v>350</v>
      </c>
      <c r="H294" s="197">
        <v>-4.0999999999999996</v>
      </c>
      <c r="I294" s="198"/>
      <c r="L294" s="194"/>
      <c r="M294" s="199"/>
      <c r="N294" s="200"/>
      <c r="O294" s="200"/>
      <c r="P294" s="200"/>
      <c r="Q294" s="200"/>
      <c r="R294" s="200"/>
      <c r="S294" s="200"/>
      <c r="T294" s="201"/>
      <c r="AT294" s="195" t="s">
        <v>141</v>
      </c>
      <c r="AU294" s="195" t="s">
        <v>87</v>
      </c>
      <c r="AV294" s="12" t="s">
        <v>87</v>
      </c>
      <c r="AW294" s="12" t="s">
        <v>41</v>
      </c>
      <c r="AX294" s="12" t="s">
        <v>78</v>
      </c>
      <c r="AY294" s="195" t="s">
        <v>132</v>
      </c>
    </row>
    <row r="295" spans="2:65" s="12" customFormat="1" ht="13.5">
      <c r="B295" s="194"/>
      <c r="D295" s="187" t="s">
        <v>141</v>
      </c>
      <c r="E295" s="195" t="s">
        <v>5</v>
      </c>
      <c r="F295" s="196" t="s">
        <v>351</v>
      </c>
      <c r="H295" s="197">
        <v>-3.2309999999999999</v>
      </c>
      <c r="I295" s="198"/>
      <c r="L295" s="194"/>
      <c r="M295" s="199"/>
      <c r="N295" s="200"/>
      <c r="O295" s="200"/>
      <c r="P295" s="200"/>
      <c r="Q295" s="200"/>
      <c r="R295" s="200"/>
      <c r="S295" s="200"/>
      <c r="T295" s="201"/>
      <c r="AT295" s="195" t="s">
        <v>141</v>
      </c>
      <c r="AU295" s="195" t="s">
        <v>87</v>
      </c>
      <c r="AV295" s="12" t="s">
        <v>87</v>
      </c>
      <c r="AW295" s="12" t="s">
        <v>41</v>
      </c>
      <c r="AX295" s="12" t="s">
        <v>78</v>
      </c>
      <c r="AY295" s="195" t="s">
        <v>132</v>
      </c>
    </row>
    <row r="296" spans="2:65" s="12" customFormat="1" ht="13.5">
      <c r="B296" s="194"/>
      <c r="D296" s="187" t="s">
        <v>141</v>
      </c>
      <c r="E296" s="195" t="s">
        <v>5</v>
      </c>
      <c r="F296" s="196" t="s">
        <v>352</v>
      </c>
      <c r="H296" s="197">
        <v>-3.3220000000000001</v>
      </c>
      <c r="I296" s="198"/>
      <c r="L296" s="194"/>
      <c r="M296" s="199"/>
      <c r="N296" s="200"/>
      <c r="O296" s="200"/>
      <c r="P296" s="200"/>
      <c r="Q296" s="200"/>
      <c r="R296" s="200"/>
      <c r="S296" s="200"/>
      <c r="T296" s="201"/>
      <c r="AT296" s="195" t="s">
        <v>141</v>
      </c>
      <c r="AU296" s="195" t="s">
        <v>87</v>
      </c>
      <c r="AV296" s="12" t="s">
        <v>87</v>
      </c>
      <c r="AW296" s="12" t="s">
        <v>41</v>
      </c>
      <c r="AX296" s="12" t="s">
        <v>78</v>
      </c>
      <c r="AY296" s="195" t="s">
        <v>132</v>
      </c>
    </row>
    <row r="297" spans="2:65" s="12" customFormat="1" ht="13.5">
      <c r="B297" s="194"/>
      <c r="D297" s="187" t="s">
        <v>141</v>
      </c>
      <c r="E297" s="195" t="s">
        <v>5</v>
      </c>
      <c r="F297" s="196" t="s">
        <v>353</v>
      </c>
      <c r="H297" s="197">
        <v>-2.7759999999999998</v>
      </c>
      <c r="I297" s="198"/>
      <c r="L297" s="194"/>
      <c r="M297" s="199"/>
      <c r="N297" s="200"/>
      <c r="O297" s="200"/>
      <c r="P297" s="200"/>
      <c r="Q297" s="200"/>
      <c r="R297" s="200"/>
      <c r="S297" s="200"/>
      <c r="T297" s="201"/>
      <c r="AT297" s="195" t="s">
        <v>141</v>
      </c>
      <c r="AU297" s="195" t="s">
        <v>87</v>
      </c>
      <c r="AV297" s="12" t="s">
        <v>87</v>
      </c>
      <c r="AW297" s="12" t="s">
        <v>41</v>
      </c>
      <c r="AX297" s="12" t="s">
        <v>78</v>
      </c>
      <c r="AY297" s="195" t="s">
        <v>132</v>
      </c>
    </row>
    <row r="298" spans="2:65" s="12" customFormat="1" ht="13.5">
      <c r="B298" s="194"/>
      <c r="D298" s="187" t="s">
        <v>141</v>
      </c>
      <c r="E298" s="195" t="s">
        <v>5</v>
      </c>
      <c r="F298" s="196" t="s">
        <v>354</v>
      </c>
      <c r="H298" s="197">
        <v>-2.7759999999999998</v>
      </c>
      <c r="I298" s="198"/>
      <c r="L298" s="194"/>
      <c r="M298" s="199"/>
      <c r="N298" s="200"/>
      <c r="O298" s="200"/>
      <c r="P298" s="200"/>
      <c r="Q298" s="200"/>
      <c r="R298" s="200"/>
      <c r="S298" s="200"/>
      <c r="T298" s="201"/>
      <c r="AT298" s="195" t="s">
        <v>141</v>
      </c>
      <c r="AU298" s="195" t="s">
        <v>87</v>
      </c>
      <c r="AV298" s="12" t="s">
        <v>87</v>
      </c>
      <c r="AW298" s="12" t="s">
        <v>41</v>
      </c>
      <c r="AX298" s="12" t="s">
        <v>78</v>
      </c>
      <c r="AY298" s="195" t="s">
        <v>132</v>
      </c>
    </row>
    <row r="299" spans="2:65" s="12" customFormat="1" ht="13.5">
      <c r="B299" s="194"/>
      <c r="D299" s="187" t="s">
        <v>141</v>
      </c>
      <c r="E299" s="195" t="s">
        <v>5</v>
      </c>
      <c r="F299" s="196" t="s">
        <v>355</v>
      </c>
      <c r="H299" s="197">
        <v>-2.8530000000000002</v>
      </c>
      <c r="I299" s="198"/>
      <c r="L299" s="194"/>
      <c r="M299" s="199"/>
      <c r="N299" s="200"/>
      <c r="O299" s="200"/>
      <c r="P299" s="200"/>
      <c r="Q299" s="200"/>
      <c r="R299" s="200"/>
      <c r="S299" s="200"/>
      <c r="T299" s="201"/>
      <c r="AT299" s="195" t="s">
        <v>141</v>
      </c>
      <c r="AU299" s="195" t="s">
        <v>87</v>
      </c>
      <c r="AV299" s="12" t="s">
        <v>87</v>
      </c>
      <c r="AW299" s="12" t="s">
        <v>41</v>
      </c>
      <c r="AX299" s="12" t="s">
        <v>78</v>
      </c>
      <c r="AY299" s="195" t="s">
        <v>132</v>
      </c>
    </row>
    <row r="300" spans="2:65" s="12" customFormat="1" ht="27">
      <c r="B300" s="194"/>
      <c r="D300" s="187" t="s">
        <v>141</v>
      </c>
      <c r="E300" s="195" t="s">
        <v>5</v>
      </c>
      <c r="F300" s="196" t="s">
        <v>356</v>
      </c>
      <c r="H300" s="197">
        <v>-2.1549999999999998</v>
      </c>
      <c r="I300" s="198"/>
      <c r="L300" s="194"/>
      <c r="M300" s="199"/>
      <c r="N300" s="200"/>
      <c r="O300" s="200"/>
      <c r="P300" s="200"/>
      <c r="Q300" s="200"/>
      <c r="R300" s="200"/>
      <c r="S300" s="200"/>
      <c r="T300" s="201"/>
      <c r="AT300" s="195" t="s">
        <v>141</v>
      </c>
      <c r="AU300" s="195" t="s">
        <v>87</v>
      </c>
      <c r="AV300" s="12" t="s">
        <v>87</v>
      </c>
      <c r="AW300" s="12" t="s">
        <v>41</v>
      </c>
      <c r="AX300" s="12" t="s">
        <v>78</v>
      </c>
      <c r="AY300" s="195" t="s">
        <v>132</v>
      </c>
    </row>
    <row r="301" spans="2:65" s="12" customFormat="1" ht="13.5">
      <c r="B301" s="194"/>
      <c r="D301" s="187" t="s">
        <v>141</v>
      </c>
      <c r="E301" s="195" t="s">
        <v>5</v>
      </c>
      <c r="F301" s="196" t="s">
        <v>357</v>
      </c>
      <c r="H301" s="197">
        <v>3.0030000000000001</v>
      </c>
      <c r="I301" s="198"/>
      <c r="L301" s="194"/>
      <c r="M301" s="199"/>
      <c r="N301" s="200"/>
      <c r="O301" s="200"/>
      <c r="P301" s="200"/>
      <c r="Q301" s="200"/>
      <c r="R301" s="200"/>
      <c r="S301" s="200"/>
      <c r="T301" s="201"/>
      <c r="AT301" s="195" t="s">
        <v>141</v>
      </c>
      <c r="AU301" s="195" t="s">
        <v>87</v>
      </c>
      <c r="AV301" s="12" t="s">
        <v>87</v>
      </c>
      <c r="AW301" s="12" t="s">
        <v>41</v>
      </c>
      <c r="AX301" s="12" t="s">
        <v>78</v>
      </c>
      <c r="AY301" s="195" t="s">
        <v>132</v>
      </c>
    </row>
    <row r="302" spans="2:65" s="13" customFormat="1" ht="13.5">
      <c r="B302" s="202"/>
      <c r="D302" s="187" t="s">
        <v>141</v>
      </c>
      <c r="E302" s="203" t="s">
        <v>5</v>
      </c>
      <c r="F302" s="204" t="s">
        <v>150</v>
      </c>
      <c r="H302" s="205">
        <v>61.484999999999999</v>
      </c>
      <c r="I302" s="206"/>
      <c r="L302" s="202"/>
      <c r="M302" s="207"/>
      <c r="N302" s="208"/>
      <c r="O302" s="208"/>
      <c r="P302" s="208"/>
      <c r="Q302" s="208"/>
      <c r="R302" s="208"/>
      <c r="S302" s="208"/>
      <c r="T302" s="209"/>
      <c r="AT302" s="203" t="s">
        <v>141</v>
      </c>
      <c r="AU302" s="203" t="s">
        <v>87</v>
      </c>
      <c r="AV302" s="13" t="s">
        <v>151</v>
      </c>
      <c r="AW302" s="13" t="s">
        <v>41</v>
      </c>
      <c r="AX302" s="13" t="s">
        <v>78</v>
      </c>
      <c r="AY302" s="203" t="s">
        <v>132</v>
      </c>
    </row>
    <row r="303" spans="2:65" s="14" customFormat="1" ht="13.5">
      <c r="B303" s="210"/>
      <c r="D303" s="187" t="s">
        <v>141</v>
      </c>
      <c r="E303" s="211" t="s">
        <v>5</v>
      </c>
      <c r="F303" s="212" t="s">
        <v>160</v>
      </c>
      <c r="H303" s="213">
        <v>773.91600000000005</v>
      </c>
      <c r="I303" s="214"/>
      <c r="L303" s="210"/>
      <c r="M303" s="215"/>
      <c r="N303" s="216"/>
      <c r="O303" s="216"/>
      <c r="P303" s="216"/>
      <c r="Q303" s="216"/>
      <c r="R303" s="216"/>
      <c r="S303" s="216"/>
      <c r="T303" s="217"/>
      <c r="AT303" s="211" t="s">
        <v>141</v>
      </c>
      <c r="AU303" s="211" t="s">
        <v>87</v>
      </c>
      <c r="AV303" s="14" t="s">
        <v>139</v>
      </c>
      <c r="AW303" s="14" t="s">
        <v>41</v>
      </c>
      <c r="AX303" s="14" t="s">
        <v>25</v>
      </c>
      <c r="AY303" s="211" t="s">
        <v>132</v>
      </c>
    </row>
    <row r="304" spans="2:65" s="1" customFormat="1" ht="16.5" customHeight="1">
      <c r="B304" s="173"/>
      <c r="C304" s="174" t="s">
        <v>358</v>
      </c>
      <c r="D304" s="174" t="s">
        <v>135</v>
      </c>
      <c r="E304" s="175" t="s">
        <v>359</v>
      </c>
      <c r="F304" s="176" t="s">
        <v>360</v>
      </c>
      <c r="G304" s="177" t="s">
        <v>167</v>
      </c>
      <c r="H304" s="178">
        <v>136.52000000000001</v>
      </c>
      <c r="I304" s="179"/>
      <c r="J304" s="180">
        <f>ROUND(I304*H304,2)</f>
        <v>0</v>
      </c>
      <c r="K304" s="176" t="s">
        <v>5</v>
      </c>
      <c r="L304" s="42"/>
      <c r="M304" s="181" t="s">
        <v>5</v>
      </c>
      <c r="N304" s="182" t="s">
        <v>49</v>
      </c>
      <c r="O304" s="43"/>
      <c r="P304" s="183">
        <f>O304*H304</f>
        <v>0</v>
      </c>
      <c r="Q304" s="183">
        <v>6.0000000000000001E-3</v>
      </c>
      <c r="R304" s="183">
        <f>Q304*H304</f>
        <v>0.81912000000000007</v>
      </c>
      <c r="S304" s="183">
        <v>0</v>
      </c>
      <c r="T304" s="184">
        <f>S304*H304</f>
        <v>0</v>
      </c>
      <c r="AR304" s="24" t="s">
        <v>139</v>
      </c>
      <c r="AT304" s="24" t="s">
        <v>135</v>
      </c>
      <c r="AU304" s="24" t="s">
        <v>87</v>
      </c>
      <c r="AY304" s="24" t="s">
        <v>132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4" t="s">
        <v>25</v>
      </c>
      <c r="BK304" s="185">
        <f>ROUND(I304*H304,2)</f>
        <v>0</v>
      </c>
      <c r="BL304" s="24" t="s">
        <v>139</v>
      </c>
      <c r="BM304" s="24" t="s">
        <v>361</v>
      </c>
    </row>
    <row r="305" spans="2:65" s="11" customFormat="1" ht="13.5">
      <c r="B305" s="186"/>
      <c r="D305" s="187" t="s">
        <v>141</v>
      </c>
      <c r="E305" s="188" t="s">
        <v>5</v>
      </c>
      <c r="F305" s="189" t="s">
        <v>362</v>
      </c>
      <c r="H305" s="188" t="s">
        <v>5</v>
      </c>
      <c r="I305" s="190"/>
      <c r="L305" s="186"/>
      <c r="M305" s="191"/>
      <c r="N305" s="192"/>
      <c r="O305" s="192"/>
      <c r="P305" s="192"/>
      <c r="Q305" s="192"/>
      <c r="R305" s="192"/>
      <c r="S305" s="192"/>
      <c r="T305" s="193"/>
      <c r="AT305" s="188" t="s">
        <v>141</v>
      </c>
      <c r="AU305" s="188" t="s">
        <v>87</v>
      </c>
      <c r="AV305" s="11" t="s">
        <v>25</v>
      </c>
      <c r="AW305" s="11" t="s">
        <v>41</v>
      </c>
      <c r="AX305" s="11" t="s">
        <v>78</v>
      </c>
      <c r="AY305" s="188" t="s">
        <v>132</v>
      </c>
    </row>
    <row r="306" spans="2:65" s="12" customFormat="1" ht="13.5">
      <c r="B306" s="194"/>
      <c r="D306" s="187" t="s">
        <v>141</v>
      </c>
      <c r="E306" s="195" t="s">
        <v>5</v>
      </c>
      <c r="F306" s="196" t="s">
        <v>363</v>
      </c>
      <c r="H306" s="197">
        <v>23.07</v>
      </c>
      <c r="I306" s="198"/>
      <c r="L306" s="194"/>
      <c r="M306" s="199"/>
      <c r="N306" s="200"/>
      <c r="O306" s="200"/>
      <c r="P306" s="200"/>
      <c r="Q306" s="200"/>
      <c r="R306" s="200"/>
      <c r="S306" s="200"/>
      <c r="T306" s="201"/>
      <c r="AT306" s="195" t="s">
        <v>141</v>
      </c>
      <c r="AU306" s="195" t="s">
        <v>87</v>
      </c>
      <c r="AV306" s="12" t="s">
        <v>87</v>
      </c>
      <c r="AW306" s="12" t="s">
        <v>41</v>
      </c>
      <c r="AX306" s="12" t="s">
        <v>78</v>
      </c>
      <c r="AY306" s="195" t="s">
        <v>132</v>
      </c>
    </row>
    <row r="307" spans="2:65" s="12" customFormat="1" ht="13.5">
      <c r="B307" s="194"/>
      <c r="D307" s="187" t="s">
        <v>141</v>
      </c>
      <c r="E307" s="195" t="s">
        <v>5</v>
      </c>
      <c r="F307" s="196" t="s">
        <v>364</v>
      </c>
      <c r="H307" s="197">
        <v>19.649999999999999</v>
      </c>
      <c r="I307" s="198"/>
      <c r="L307" s="194"/>
      <c r="M307" s="199"/>
      <c r="N307" s="200"/>
      <c r="O307" s="200"/>
      <c r="P307" s="200"/>
      <c r="Q307" s="200"/>
      <c r="R307" s="200"/>
      <c r="S307" s="200"/>
      <c r="T307" s="201"/>
      <c r="AT307" s="195" t="s">
        <v>141</v>
      </c>
      <c r="AU307" s="195" t="s">
        <v>87</v>
      </c>
      <c r="AV307" s="12" t="s">
        <v>87</v>
      </c>
      <c r="AW307" s="12" t="s">
        <v>41</v>
      </c>
      <c r="AX307" s="12" t="s">
        <v>78</v>
      </c>
      <c r="AY307" s="195" t="s">
        <v>132</v>
      </c>
    </row>
    <row r="308" spans="2:65" s="12" customFormat="1" ht="13.5">
      <c r="B308" s="194"/>
      <c r="D308" s="187" t="s">
        <v>141</v>
      </c>
      <c r="E308" s="195" t="s">
        <v>5</v>
      </c>
      <c r="F308" s="196" t="s">
        <v>365</v>
      </c>
      <c r="H308" s="197">
        <v>19.41</v>
      </c>
      <c r="I308" s="198"/>
      <c r="L308" s="194"/>
      <c r="M308" s="199"/>
      <c r="N308" s="200"/>
      <c r="O308" s="200"/>
      <c r="P308" s="200"/>
      <c r="Q308" s="200"/>
      <c r="R308" s="200"/>
      <c r="S308" s="200"/>
      <c r="T308" s="201"/>
      <c r="AT308" s="195" t="s">
        <v>141</v>
      </c>
      <c r="AU308" s="195" t="s">
        <v>87</v>
      </c>
      <c r="AV308" s="12" t="s">
        <v>87</v>
      </c>
      <c r="AW308" s="12" t="s">
        <v>41</v>
      </c>
      <c r="AX308" s="12" t="s">
        <v>78</v>
      </c>
      <c r="AY308" s="195" t="s">
        <v>132</v>
      </c>
    </row>
    <row r="309" spans="2:65" s="12" customFormat="1" ht="13.5">
      <c r="B309" s="194"/>
      <c r="D309" s="187" t="s">
        <v>141</v>
      </c>
      <c r="E309" s="195" t="s">
        <v>5</v>
      </c>
      <c r="F309" s="196" t="s">
        <v>366</v>
      </c>
      <c r="H309" s="197">
        <v>19.41</v>
      </c>
      <c r="I309" s="198"/>
      <c r="L309" s="194"/>
      <c r="M309" s="199"/>
      <c r="N309" s="200"/>
      <c r="O309" s="200"/>
      <c r="P309" s="200"/>
      <c r="Q309" s="200"/>
      <c r="R309" s="200"/>
      <c r="S309" s="200"/>
      <c r="T309" s="201"/>
      <c r="AT309" s="195" t="s">
        <v>141</v>
      </c>
      <c r="AU309" s="195" t="s">
        <v>87</v>
      </c>
      <c r="AV309" s="12" t="s">
        <v>87</v>
      </c>
      <c r="AW309" s="12" t="s">
        <v>41</v>
      </c>
      <c r="AX309" s="12" t="s">
        <v>78</v>
      </c>
      <c r="AY309" s="195" t="s">
        <v>132</v>
      </c>
    </row>
    <row r="310" spans="2:65" s="12" customFormat="1" ht="13.5">
      <c r="B310" s="194"/>
      <c r="D310" s="187" t="s">
        <v>141</v>
      </c>
      <c r="E310" s="195" t="s">
        <v>5</v>
      </c>
      <c r="F310" s="196" t="s">
        <v>367</v>
      </c>
      <c r="H310" s="197">
        <v>19.489999999999998</v>
      </c>
      <c r="I310" s="198"/>
      <c r="L310" s="194"/>
      <c r="M310" s="199"/>
      <c r="N310" s="200"/>
      <c r="O310" s="200"/>
      <c r="P310" s="200"/>
      <c r="Q310" s="200"/>
      <c r="R310" s="200"/>
      <c r="S310" s="200"/>
      <c r="T310" s="201"/>
      <c r="AT310" s="195" t="s">
        <v>141</v>
      </c>
      <c r="AU310" s="195" t="s">
        <v>87</v>
      </c>
      <c r="AV310" s="12" t="s">
        <v>87</v>
      </c>
      <c r="AW310" s="12" t="s">
        <v>41</v>
      </c>
      <c r="AX310" s="12" t="s">
        <v>78</v>
      </c>
      <c r="AY310" s="195" t="s">
        <v>132</v>
      </c>
    </row>
    <row r="311" spans="2:65" s="12" customFormat="1" ht="13.5">
      <c r="B311" s="194"/>
      <c r="D311" s="187" t="s">
        <v>141</v>
      </c>
      <c r="E311" s="195" t="s">
        <v>5</v>
      </c>
      <c r="F311" s="196" t="s">
        <v>368</v>
      </c>
      <c r="H311" s="197">
        <v>35.49</v>
      </c>
      <c r="I311" s="198"/>
      <c r="L311" s="194"/>
      <c r="M311" s="199"/>
      <c r="N311" s="200"/>
      <c r="O311" s="200"/>
      <c r="P311" s="200"/>
      <c r="Q311" s="200"/>
      <c r="R311" s="200"/>
      <c r="S311" s="200"/>
      <c r="T311" s="201"/>
      <c r="AT311" s="195" t="s">
        <v>141</v>
      </c>
      <c r="AU311" s="195" t="s">
        <v>87</v>
      </c>
      <c r="AV311" s="12" t="s">
        <v>87</v>
      </c>
      <c r="AW311" s="12" t="s">
        <v>41</v>
      </c>
      <c r="AX311" s="12" t="s">
        <v>78</v>
      </c>
      <c r="AY311" s="195" t="s">
        <v>132</v>
      </c>
    </row>
    <row r="312" spans="2:65" s="14" customFormat="1" ht="13.5">
      <c r="B312" s="210"/>
      <c r="D312" s="187" t="s">
        <v>141</v>
      </c>
      <c r="E312" s="211" t="s">
        <v>5</v>
      </c>
      <c r="F312" s="212" t="s">
        <v>160</v>
      </c>
      <c r="H312" s="213">
        <v>136.52000000000001</v>
      </c>
      <c r="I312" s="214"/>
      <c r="L312" s="210"/>
      <c r="M312" s="215"/>
      <c r="N312" s="216"/>
      <c r="O312" s="216"/>
      <c r="P312" s="216"/>
      <c r="Q312" s="216"/>
      <c r="R312" s="216"/>
      <c r="S312" s="216"/>
      <c r="T312" s="217"/>
      <c r="AT312" s="211" t="s">
        <v>141</v>
      </c>
      <c r="AU312" s="211" t="s">
        <v>87</v>
      </c>
      <c r="AV312" s="14" t="s">
        <v>139</v>
      </c>
      <c r="AW312" s="14" t="s">
        <v>41</v>
      </c>
      <c r="AX312" s="14" t="s">
        <v>25</v>
      </c>
      <c r="AY312" s="211" t="s">
        <v>132</v>
      </c>
    </row>
    <row r="313" spans="2:65" s="1" customFormat="1" ht="16.5" customHeight="1">
      <c r="B313" s="173"/>
      <c r="C313" s="174" t="s">
        <v>369</v>
      </c>
      <c r="D313" s="174" t="s">
        <v>135</v>
      </c>
      <c r="E313" s="175" t="s">
        <v>370</v>
      </c>
      <c r="F313" s="176" t="s">
        <v>371</v>
      </c>
      <c r="G313" s="177" t="s">
        <v>167</v>
      </c>
      <c r="H313" s="178">
        <v>210.86</v>
      </c>
      <c r="I313" s="179"/>
      <c r="J313" s="180">
        <f>ROUND(I313*H313,2)</f>
        <v>0</v>
      </c>
      <c r="K313" s="176" t="s">
        <v>5</v>
      </c>
      <c r="L313" s="42"/>
      <c r="M313" s="181" t="s">
        <v>5</v>
      </c>
      <c r="N313" s="182" t="s">
        <v>49</v>
      </c>
      <c r="O313" s="43"/>
      <c r="P313" s="183">
        <f>O313*H313</f>
        <v>0</v>
      </c>
      <c r="Q313" s="183">
        <v>2.0650000000000002E-2</v>
      </c>
      <c r="R313" s="183">
        <f>Q313*H313</f>
        <v>4.3542590000000008</v>
      </c>
      <c r="S313" s="183">
        <v>0</v>
      </c>
      <c r="T313" s="184">
        <f>S313*H313</f>
        <v>0</v>
      </c>
      <c r="AR313" s="24" t="s">
        <v>139</v>
      </c>
      <c r="AT313" s="24" t="s">
        <v>135</v>
      </c>
      <c r="AU313" s="24" t="s">
        <v>87</v>
      </c>
      <c r="AY313" s="24" t="s">
        <v>132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24" t="s">
        <v>25</v>
      </c>
      <c r="BK313" s="185">
        <f>ROUND(I313*H313,2)</f>
        <v>0</v>
      </c>
      <c r="BL313" s="24" t="s">
        <v>139</v>
      </c>
      <c r="BM313" s="24" t="s">
        <v>372</v>
      </c>
    </row>
    <row r="314" spans="2:65" s="12" customFormat="1" ht="13.5">
      <c r="B314" s="194"/>
      <c r="D314" s="187" t="s">
        <v>141</v>
      </c>
      <c r="E314" s="195" t="s">
        <v>5</v>
      </c>
      <c r="F314" s="196" t="s">
        <v>373</v>
      </c>
      <c r="H314" s="197">
        <v>210.86</v>
      </c>
      <c r="I314" s="198"/>
      <c r="L314" s="194"/>
      <c r="M314" s="199"/>
      <c r="N314" s="200"/>
      <c r="O314" s="200"/>
      <c r="P314" s="200"/>
      <c r="Q314" s="200"/>
      <c r="R314" s="200"/>
      <c r="S314" s="200"/>
      <c r="T314" s="201"/>
      <c r="AT314" s="195" t="s">
        <v>141</v>
      </c>
      <c r="AU314" s="195" t="s">
        <v>87</v>
      </c>
      <c r="AV314" s="12" t="s">
        <v>87</v>
      </c>
      <c r="AW314" s="12" t="s">
        <v>41</v>
      </c>
      <c r="AX314" s="12" t="s">
        <v>25</v>
      </c>
      <c r="AY314" s="195" t="s">
        <v>132</v>
      </c>
    </row>
    <row r="315" spans="2:65" s="1" customFormat="1" ht="16.5" customHeight="1">
      <c r="B315" s="173"/>
      <c r="C315" s="174" t="s">
        <v>374</v>
      </c>
      <c r="D315" s="174" t="s">
        <v>135</v>
      </c>
      <c r="E315" s="175" t="s">
        <v>375</v>
      </c>
      <c r="F315" s="176" t="s">
        <v>376</v>
      </c>
      <c r="G315" s="177" t="s">
        <v>138</v>
      </c>
      <c r="H315" s="178">
        <v>583.32899999999995</v>
      </c>
      <c r="I315" s="179"/>
      <c r="J315" s="180">
        <f>ROUND(I315*H315,2)</f>
        <v>0</v>
      </c>
      <c r="K315" s="176" t="s">
        <v>5</v>
      </c>
      <c r="L315" s="42"/>
      <c r="M315" s="181" t="s">
        <v>5</v>
      </c>
      <c r="N315" s="182" t="s">
        <v>49</v>
      </c>
      <c r="O315" s="43"/>
      <c r="P315" s="183">
        <f>O315*H315</f>
        <v>0</v>
      </c>
      <c r="Q315" s="183">
        <v>1.2E-4</v>
      </c>
      <c r="R315" s="183">
        <f>Q315*H315</f>
        <v>6.9999480000000003E-2</v>
      </c>
      <c r="S315" s="183">
        <v>0</v>
      </c>
      <c r="T315" s="184">
        <f>S315*H315</f>
        <v>0</v>
      </c>
      <c r="AR315" s="24" t="s">
        <v>139</v>
      </c>
      <c r="AT315" s="24" t="s">
        <v>135</v>
      </c>
      <c r="AU315" s="24" t="s">
        <v>87</v>
      </c>
      <c r="AY315" s="24" t="s">
        <v>132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24" t="s">
        <v>25</v>
      </c>
      <c r="BK315" s="185">
        <f>ROUND(I315*H315,2)</f>
        <v>0</v>
      </c>
      <c r="BL315" s="24" t="s">
        <v>139</v>
      </c>
      <c r="BM315" s="24" t="s">
        <v>377</v>
      </c>
    </row>
    <row r="316" spans="2:65" s="11" customFormat="1" ht="13.5">
      <c r="B316" s="186"/>
      <c r="D316" s="187" t="s">
        <v>141</v>
      </c>
      <c r="E316" s="188" t="s">
        <v>5</v>
      </c>
      <c r="F316" s="189" t="s">
        <v>378</v>
      </c>
      <c r="H316" s="188" t="s">
        <v>5</v>
      </c>
      <c r="I316" s="190"/>
      <c r="L316" s="186"/>
      <c r="M316" s="191"/>
      <c r="N316" s="192"/>
      <c r="O316" s="192"/>
      <c r="P316" s="192"/>
      <c r="Q316" s="192"/>
      <c r="R316" s="192"/>
      <c r="S316" s="192"/>
      <c r="T316" s="193"/>
      <c r="AT316" s="188" t="s">
        <v>141</v>
      </c>
      <c r="AU316" s="188" t="s">
        <v>87</v>
      </c>
      <c r="AV316" s="11" t="s">
        <v>25</v>
      </c>
      <c r="AW316" s="11" t="s">
        <v>41</v>
      </c>
      <c r="AX316" s="11" t="s">
        <v>78</v>
      </c>
      <c r="AY316" s="188" t="s">
        <v>132</v>
      </c>
    </row>
    <row r="317" spans="2:65" s="12" customFormat="1" ht="13.5">
      <c r="B317" s="194"/>
      <c r="D317" s="187" t="s">
        <v>141</v>
      </c>
      <c r="E317" s="195" t="s">
        <v>5</v>
      </c>
      <c r="F317" s="196" t="s">
        <v>379</v>
      </c>
      <c r="H317" s="197">
        <v>0.9</v>
      </c>
      <c r="I317" s="198"/>
      <c r="L317" s="194"/>
      <c r="M317" s="199"/>
      <c r="N317" s="200"/>
      <c r="O317" s="200"/>
      <c r="P317" s="200"/>
      <c r="Q317" s="200"/>
      <c r="R317" s="200"/>
      <c r="S317" s="200"/>
      <c r="T317" s="201"/>
      <c r="AT317" s="195" t="s">
        <v>141</v>
      </c>
      <c r="AU317" s="195" t="s">
        <v>87</v>
      </c>
      <c r="AV317" s="12" t="s">
        <v>87</v>
      </c>
      <c r="AW317" s="12" t="s">
        <v>41</v>
      </c>
      <c r="AX317" s="12" t="s">
        <v>78</v>
      </c>
      <c r="AY317" s="195" t="s">
        <v>132</v>
      </c>
    </row>
    <row r="318" spans="2:65" s="12" customFormat="1" ht="13.5">
      <c r="B318" s="194"/>
      <c r="D318" s="187" t="s">
        <v>141</v>
      </c>
      <c r="E318" s="195" t="s">
        <v>5</v>
      </c>
      <c r="F318" s="196" t="s">
        <v>380</v>
      </c>
      <c r="H318" s="197">
        <v>0.66</v>
      </c>
      <c r="I318" s="198"/>
      <c r="L318" s="194"/>
      <c r="M318" s="199"/>
      <c r="N318" s="200"/>
      <c r="O318" s="200"/>
      <c r="P318" s="200"/>
      <c r="Q318" s="200"/>
      <c r="R318" s="200"/>
      <c r="S318" s="200"/>
      <c r="T318" s="201"/>
      <c r="AT318" s="195" t="s">
        <v>141</v>
      </c>
      <c r="AU318" s="195" t="s">
        <v>87</v>
      </c>
      <c r="AV318" s="12" t="s">
        <v>87</v>
      </c>
      <c r="AW318" s="12" t="s">
        <v>41</v>
      </c>
      <c r="AX318" s="12" t="s">
        <v>78</v>
      </c>
      <c r="AY318" s="195" t="s">
        <v>132</v>
      </c>
    </row>
    <row r="319" spans="2:65" s="13" customFormat="1" ht="13.5">
      <c r="B319" s="202"/>
      <c r="D319" s="187" t="s">
        <v>141</v>
      </c>
      <c r="E319" s="203" t="s">
        <v>5</v>
      </c>
      <c r="F319" s="204" t="s">
        <v>150</v>
      </c>
      <c r="H319" s="205">
        <v>1.56</v>
      </c>
      <c r="I319" s="206"/>
      <c r="L319" s="202"/>
      <c r="M319" s="207"/>
      <c r="N319" s="208"/>
      <c r="O319" s="208"/>
      <c r="P319" s="208"/>
      <c r="Q319" s="208"/>
      <c r="R319" s="208"/>
      <c r="S319" s="208"/>
      <c r="T319" s="209"/>
      <c r="AT319" s="203" t="s">
        <v>141</v>
      </c>
      <c r="AU319" s="203" t="s">
        <v>87</v>
      </c>
      <c r="AV319" s="13" t="s">
        <v>151</v>
      </c>
      <c r="AW319" s="13" t="s">
        <v>41</v>
      </c>
      <c r="AX319" s="13" t="s">
        <v>78</v>
      </c>
      <c r="AY319" s="203" t="s">
        <v>132</v>
      </c>
    </row>
    <row r="320" spans="2:65" s="12" customFormat="1" ht="13.5">
      <c r="B320" s="194"/>
      <c r="D320" s="187" t="s">
        <v>141</v>
      </c>
      <c r="E320" s="195" t="s">
        <v>5</v>
      </c>
      <c r="F320" s="196" t="s">
        <v>381</v>
      </c>
      <c r="H320" s="197">
        <v>2.7</v>
      </c>
      <c r="I320" s="198"/>
      <c r="L320" s="194"/>
      <c r="M320" s="199"/>
      <c r="N320" s="200"/>
      <c r="O320" s="200"/>
      <c r="P320" s="200"/>
      <c r="Q320" s="200"/>
      <c r="R320" s="200"/>
      <c r="S320" s="200"/>
      <c r="T320" s="201"/>
      <c r="AT320" s="195" t="s">
        <v>141</v>
      </c>
      <c r="AU320" s="195" t="s">
        <v>87</v>
      </c>
      <c r="AV320" s="12" t="s">
        <v>87</v>
      </c>
      <c r="AW320" s="12" t="s">
        <v>41</v>
      </c>
      <c r="AX320" s="12" t="s">
        <v>78</v>
      </c>
      <c r="AY320" s="195" t="s">
        <v>132</v>
      </c>
    </row>
    <row r="321" spans="2:51" s="12" customFormat="1" ht="13.5">
      <c r="B321" s="194"/>
      <c r="D321" s="187" t="s">
        <v>141</v>
      </c>
      <c r="E321" s="195" t="s">
        <v>5</v>
      </c>
      <c r="F321" s="196" t="s">
        <v>382</v>
      </c>
      <c r="H321" s="197">
        <v>2.7</v>
      </c>
      <c r="I321" s="198"/>
      <c r="L321" s="194"/>
      <c r="M321" s="199"/>
      <c r="N321" s="200"/>
      <c r="O321" s="200"/>
      <c r="P321" s="200"/>
      <c r="Q321" s="200"/>
      <c r="R321" s="200"/>
      <c r="S321" s="200"/>
      <c r="T321" s="201"/>
      <c r="AT321" s="195" t="s">
        <v>141</v>
      </c>
      <c r="AU321" s="195" t="s">
        <v>87</v>
      </c>
      <c r="AV321" s="12" t="s">
        <v>87</v>
      </c>
      <c r="AW321" s="12" t="s">
        <v>41</v>
      </c>
      <c r="AX321" s="12" t="s">
        <v>78</v>
      </c>
      <c r="AY321" s="195" t="s">
        <v>132</v>
      </c>
    </row>
    <row r="322" spans="2:51" s="12" customFormat="1" ht="13.5">
      <c r="B322" s="194"/>
      <c r="D322" s="187" t="s">
        <v>141</v>
      </c>
      <c r="E322" s="195" t="s">
        <v>5</v>
      </c>
      <c r="F322" s="196" t="s">
        <v>383</v>
      </c>
      <c r="H322" s="197">
        <v>2.16</v>
      </c>
      <c r="I322" s="198"/>
      <c r="L322" s="194"/>
      <c r="M322" s="199"/>
      <c r="N322" s="200"/>
      <c r="O322" s="200"/>
      <c r="P322" s="200"/>
      <c r="Q322" s="200"/>
      <c r="R322" s="200"/>
      <c r="S322" s="200"/>
      <c r="T322" s="201"/>
      <c r="AT322" s="195" t="s">
        <v>141</v>
      </c>
      <c r="AU322" s="195" t="s">
        <v>87</v>
      </c>
      <c r="AV322" s="12" t="s">
        <v>87</v>
      </c>
      <c r="AW322" s="12" t="s">
        <v>41</v>
      </c>
      <c r="AX322" s="12" t="s">
        <v>78</v>
      </c>
      <c r="AY322" s="195" t="s">
        <v>132</v>
      </c>
    </row>
    <row r="323" spans="2:51" s="12" customFormat="1" ht="13.5">
      <c r="B323" s="194"/>
      <c r="D323" s="187" t="s">
        <v>141</v>
      </c>
      <c r="E323" s="195" t="s">
        <v>5</v>
      </c>
      <c r="F323" s="196" t="s">
        <v>384</v>
      </c>
      <c r="H323" s="197">
        <v>2.16</v>
      </c>
      <c r="I323" s="198"/>
      <c r="L323" s="194"/>
      <c r="M323" s="199"/>
      <c r="N323" s="200"/>
      <c r="O323" s="200"/>
      <c r="P323" s="200"/>
      <c r="Q323" s="200"/>
      <c r="R323" s="200"/>
      <c r="S323" s="200"/>
      <c r="T323" s="201"/>
      <c r="AT323" s="195" t="s">
        <v>141</v>
      </c>
      <c r="AU323" s="195" t="s">
        <v>87</v>
      </c>
      <c r="AV323" s="12" t="s">
        <v>87</v>
      </c>
      <c r="AW323" s="12" t="s">
        <v>41</v>
      </c>
      <c r="AX323" s="12" t="s">
        <v>78</v>
      </c>
      <c r="AY323" s="195" t="s">
        <v>132</v>
      </c>
    </row>
    <row r="324" spans="2:51" s="12" customFormat="1" ht="13.5">
      <c r="B324" s="194"/>
      <c r="D324" s="187" t="s">
        <v>141</v>
      </c>
      <c r="E324" s="195" t="s">
        <v>5</v>
      </c>
      <c r="F324" s="196" t="s">
        <v>385</v>
      </c>
      <c r="H324" s="197">
        <v>2.1779999999999999</v>
      </c>
      <c r="I324" s="198"/>
      <c r="L324" s="194"/>
      <c r="M324" s="199"/>
      <c r="N324" s="200"/>
      <c r="O324" s="200"/>
      <c r="P324" s="200"/>
      <c r="Q324" s="200"/>
      <c r="R324" s="200"/>
      <c r="S324" s="200"/>
      <c r="T324" s="201"/>
      <c r="AT324" s="195" t="s">
        <v>141</v>
      </c>
      <c r="AU324" s="195" t="s">
        <v>87</v>
      </c>
      <c r="AV324" s="12" t="s">
        <v>87</v>
      </c>
      <c r="AW324" s="12" t="s">
        <v>41</v>
      </c>
      <c r="AX324" s="12" t="s">
        <v>78</v>
      </c>
      <c r="AY324" s="195" t="s">
        <v>132</v>
      </c>
    </row>
    <row r="325" spans="2:51" s="12" customFormat="1" ht="13.5">
      <c r="B325" s="194"/>
      <c r="D325" s="187" t="s">
        <v>141</v>
      </c>
      <c r="E325" s="195" t="s">
        <v>5</v>
      </c>
      <c r="F325" s="196" t="s">
        <v>386</v>
      </c>
      <c r="H325" s="197">
        <v>0.86399999999999999</v>
      </c>
      <c r="I325" s="198"/>
      <c r="L325" s="194"/>
      <c r="M325" s="199"/>
      <c r="N325" s="200"/>
      <c r="O325" s="200"/>
      <c r="P325" s="200"/>
      <c r="Q325" s="200"/>
      <c r="R325" s="200"/>
      <c r="S325" s="200"/>
      <c r="T325" s="201"/>
      <c r="AT325" s="195" t="s">
        <v>141</v>
      </c>
      <c r="AU325" s="195" t="s">
        <v>87</v>
      </c>
      <c r="AV325" s="12" t="s">
        <v>87</v>
      </c>
      <c r="AW325" s="12" t="s">
        <v>41</v>
      </c>
      <c r="AX325" s="12" t="s">
        <v>78</v>
      </c>
      <c r="AY325" s="195" t="s">
        <v>132</v>
      </c>
    </row>
    <row r="326" spans="2:51" s="12" customFormat="1" ht="13.5">
      <c r="B326" s="194"/>
      <c r="D326" s="187" t="s">
        <v>141</v>
      </c>
      <c r="E326" s="195" t="s">
        <v>5</v>
      </c>
      <c r="F326" s="196" t="s">
        <v>387</v>
      </c>
      <c r="H326" s="197">
        <v>2.64</v>
      </c>
      <c r="I326" s="198"/>
      <c r="L326" s="194"/>
      <c r="M326" s="199"/>
      <c r="N326" s="200"/>
      <c r="O326" s="200"/>
      <c r="P326" s="200"/>
      <c r="Q326" s="200"/>
      <c r="R326" s="200"/>
      <c r="S326" s="200"/>
      <c r="T326" s="201"/>
      <c r="AT326" s="195" t="s">
        <v>141</v>
      </c>
      <c r="AU326" s="195" t="s">
        <v>87</v>
      </c>
      <c r="AV326" s="12" t="s">
        <v>87</v>
      </c>
      <c r="AW326" s="12" t="s">
        <v>41</v>
      </c>
      <c r="AX326" s="12" t="s">
        <v>78</v>
      </c>
      <c r="AY326" s="195" t="s">
        <v>132</v>
      </c>
    </row>
    <row r="327" spans="2:51" s="12" customFormat="1" ht="13.5">
      <c r="B327" s="194"/>
      <c r="D327" s="187" t="s">
        <v>141</v>
      </c>
      <c r="E327" s="195" t="s">
        <v>5</v>
      </c>
      <c r="F327" s="196" t="s">
        <v>388</v>
      </c>
      <c r="H327" s="197">
        <v>2.64</v>
      </c>
      <c r="I327" s="198"/>
      <c r="L327" s="194"/>
      <c r="M327" s="199"/>
      <c r="N327" s="200"/>
      <c r="O327" s="200"/>
      <c r="P327" s="200"/>
      <c r="Q327" s="200"/>
      <c r="R327" s="200"/>
      <c r="S327" s="200"/>
      <c r="T327" s="201"/>
      <c r="AT327" s="195" t="s">
        <v>141</v>
      </c>
      <c r="AU327" s="195" t="s">
        <v>87</v>
      </c>
      <c r="AV327" s="12" t="s">
        <v>87</v>
      </c>
      <c r="AW327" s="12" t="s">
        <v>41</v>
      </c>
      <c r="AX327" s="12" t="s">
        <v>78</v>
      </c>
      <c r="AY327" s="195" t="s">
        <v>132</v>
      </c>
    </row>
    <row r="328" spans="2:51" s="12" customFormat="1" ht="13.5">
      <c r="B328" s="194"/>
      <c r="D328" s="187" t="s">
        <v>141</v>
      </c>
      <c r="E328" s="195" t="s">
        <v>5</v>
      </c>
      <c r="F328" s="196" t="s">
        <v>389</v>
      </c>
      <c r="H328" s="197">
        <v>2.331</v>
      </c>
      <c r="I328" s="198"/>
      <c r="L328" s="194"/>
      <c r="M328" s="199"/>
      <c r="N328" s="200"/>
      <c r="O328" s="200"/>
      <c r="P328" s="200"/>
      <c r="Q328" s="200"/>
      <c r="R328" s="200"/>
      <c r="S328" s="200"/>
      <c r="T328" s="201"/>
      <c r="AT328" s="195" t="s">
        <v>141</v>
      </c>
      <c r="AU328" s="195" t="s">
        <v>87</v>
      </c>
      <c r="AV328" s="12" t="s">
        <v>87</v>
      </c>
      <c r="AW328" s="12" t="s">
        <v>41</v>
      </c>
      <c r="AX328" s="12" t="s">
        <v>78</v>
      </c>
      <c r="AY328" s="195" t="s">
        <v>132</v>
      </c>
    </row>
    <row r="329" spans="2:51" s="12" customFormat="1" ht="13.5">
      <c r="B329" s="194"/>
      <c r="D329" s="187" t="s">
        <v>141</v>
      </c>
      <c r="E329" s="195" t="s">
        <v>5</v>
      </c>
      <c r="F329" s="196" t="s">
        <v>390</v>
      </c>
      <c r="H329" s="197">
        <v>2.331</v>
      </c>
      <c r="I329" s="198"/>
      <c r="L329" s="194"/>
      <c r="M329" s="199"/>
      <c r="N329" s="200"/>
      <c r="O329" s="200"/>
      <c r="P329" s="200"/>
      <c r="Q329" s="200"/>
      <c r="R329" s="200"/>
      <c r="S329" s="200"/>
      <c r="T329" s="201"/>
      <c r="AT329" s="195" t="s">
        <v>141</v>
      </c>
      <c r="AU329" s="195" t="s">
        <v>87</v>
      </c>
      <c r="AV329" s="12" t="s">
        <v>87</v>
      </c>
      <c r="AW329" s="12" t="s">
        <v>41</v>
      </c>
      <c r="AX329" s="12" t="s">
        <v>78</v>
      </c>
      <c r="AY329" s="195" t="s">
        <v>132</v>
      </c>
    </row>
    <row r="330" spans="2:51" s="13" customFormat="1" ht="13.5">
      <c r="B330" s="202"/>
      <c r="D330" s="187" t="s">
        <v>141</v>
      </c>
      <c r="E330" s="203" t="s">
        <v>5</v>
      </c>
      <c r="F330" s="204" t="s">
        <v>150</v>
      </c>
      <c r="H330" s="205">
        <v>22.704000000000001</v>
      </c>
      <c r="I330" s="206"/>
      <c r="L330" s="202"/>
      <c r="M330" s="207"/>
      <c r="N330" s="208"/>
      <c r="O330" s="208"/>
      <c r="P330" s="208"/>
      <c r="Q330" s="208"/>
      <c r="R330" s="208"/>
      <c r="S330" s="208"/>
      <c r="T330" s="209"/>
      <c r="AT330" s="203" t="s">
        <v>141</v>
      </c>
      <c r="AU330" s="203" t="s">
        <v>87</v>
      </c>
      <c r="AV330" s="13" t="s">
        <v>151</v>
      </c>
      <c r="AW330" s="13" t="s">
        <v>41</v>
      </c>
      <c r="AX330" s="13" t="s">
        <v>78</v>
      </c>
      <c r="AY330" s="203" t="s">
        <v>132</v>
      </c>
    </row>
    <row r="331" spans="2:51" s="12" customFormat="1" ht="13.5">
      <c r="B331" s="194"/>
      <c r="D331" s="187" t="s">
        <v>141</v>
      </c>
      <c r="E331" s="195" t="s">
        <v>5</v>
      </c>
      <c r="F331" s="196" t="s">
        <v>391</v>
      </c>
      <c r="H331" s="197">
        <v>2.1850000000000001</v>
      </c>
      <c r="I331" s="198"/>
      <c r="L331" s="194"/>
      <c r="M331" s="199"/>
      <c r="N331" s="200"/>
      <c r="O331" s="200"/>
      <c r="P331" s="200"/>
      <c r="Q331" s="200"/>
      <c r="R331" s="200"/>
      <c r="S331" s="200"/>
      <c r="T331" s="201"/>
      <c r="AT331" s="195" t="s">
        <v>141</v>
      </c>
      <c r="AU331" s="195" t="s">
        <v>87</v>
      </c>
      <c r="AV331" s="12" t="s">
        <v>87</v>
      </c>
      <c r="AW331" s="12" t="s">
        <v>41</v>
      </c>
      <c r="AX331" s="12" t="s">
        <v>78</v>
      </c>
      <c r="AY331" s="195" t="s">
        <v>132</v>
      </c>
    </row>
    <row r="332" spans="2:51" s="12" customFormat="1" ht="13.5">
      <c r="B332" s="194"/>
      <c r="D332" s="187" t="s">
        <v>141</v>
      </c>
      <c r="E332" s="195" t="s">
        <v>5</v>
      </c>
      <c r="F332" s="196" t="s">
        <v>392</v>
      </c>
      <c r="H332" s="197">
        <v>4.88</v>
      </c>
      <c r="I332" s="198"/>
      <c r="L332" s="194"/>
      <c r="M332" s="199"/>
      <c r="N332" s="200"/>
      <c r="O332" s="200"/>
      <c r="P332" s="200"/>
      <c r="Q332" s="200"/>
      <c r="R332" s="200"/>
      <c r="S332" s="200"/>
      <c r="T332" s="201"/>
      <c r="AT332" s="195" t="s">
        <v>141</v>
      </c>
      <c r="AU332" s="195" t="s">
        <v>87</v>
      </c>
      <c r="AV332" s="12" t="s">
        <v>87</v>
      </c>
      <c r="AW332" s="12" t="s">
        <v>41</v>
      </c>
      <c r="AX332" s="12" t="s">
        <v>78</v>
      </c>
      <c r="AY332" s="195" t="s">
        <v>132</v>
      </c>
    </row>
    <row r="333" spans="2:51" s="12" customFormat="1" ht="13.5">
      <c r="B333" s="194"/>
      <c r="D333" s="187" t="s">
        <v>141</v>
      </c>
      <c r="E333" s="195" t="s">
        <v>5</v>
      </c>
      <c r="F333" s="196" t="s">
        <v>393</v>
      </c>
      <c r="H333" s="197">
        <v>4.8</v>
      </c>
      <c r="I333" s="198"/>
      <c r="L333" s="194"/>
      <c r="M333" s="199"/>
      <c r="N333" s="200"/>
      <c r="O333" s="200"/>
      <c r="P333" s="200"/>
      <c r="Q333" s="200"/>
      <c r="R333" s="200"/>
      <c r="S333" s="200"/>
      <c r="T333" s="201"/>
      <c r="AT333" s="195" t="s">
        <v>141</v>
      </c>
      <c r="AU333" s="195" t="s">
        <v>87</v>
      </c>
      <c r="AV333" s="12" t="s">
        <v>87</v>
      </c>
      <c r="AW333" s="12" t="s">
        <v>41</v>
      </c>
      <c r="AX333" s="12" t="s">
        <v>78</v>
      </c>
      <c r="AY333" s="195" t="s">
        <v>132</v>
      </c>
    </row>
    <row r="334" spans="2:51" s="12" customFormat="1" ht="13.5">
      <c r="B334" s="194"/>
      <c r="D334" s="187" t="s">
        <v>141</v>
      </c>
      <c r="E334" s="195" t="s">
        <v>5</v>
      </c>
      <c r="F334" s="196" t="s">
        <v>394</v>
      </c>
      <c r="H334" s="197">
        <v>3.9039999999999999</v>
      </c>
      <c r="I334" s="198"/>
      <c r="L334" s="194"/>
      <c r="M334" s="199"/>
      <c r="N334" s="200"/>
      <c r="O334" s="200"/>
      <c r="P334" s="200"/>
      <c r="Q334" s="200"/>
      <c r="R334" s="200"/>
      <c r="S334" s="200"/>
      <c r="T334" s="201"/>
      <c r="AT334" s="195" t="s">
        <v>141</v>
      </c>
      <c r="AU334" s="195" t="s">
        <v>87</v>
      </c>
      <c r="AV334" s="12" t="s">
        <v>87</v>
      </c>
      <c r="AW334" s="12" t="s">
        <v>41</v>
      </c>
      <c r="AX334" s="12" t="s">
        <v>78</v>
      </c>
      <c r="AY334" s="195" t="s">
        <v>132</v>
      </c>
    </row>
    <row r="335" spans="2:51" s="12" customFormat="1" ht="13.5">
      <c r="B335" s="194"/>
      <c r="D335" s="187" t="s">
        <v>141</v>
      </c>
      <c r="E335" s="195" t="s">
        <v>5</v>
      </c>
      <c r="F335" s="196" t="s">
        <v>395</v>
      </c>
      <c r="H335" s="197">
        <v>3.9039999999999999</v>
      </c>
      <c r="I335" s="198"/>
      <c r="L335" s="194"/>
      <c r="M335" s="199"/>
      <c r="N335" s="200"/>
      <c r="O335" s="200"/>
      <c r="P335" s="200"/>
      <c r="Q335" s="200"/>
      <c r="R335" s="200"/>
      <c r="S335" s="200"/>
      <c r="T335" s="201"/>
      <c r="AT335" s="195" t="s">
        <v>141</v>
      </c>
      <c r="AU335" s="195" t="s">
        <v>87</v>
      </c>
      <c r="AV335" s="12" t="s">
        <v>87</v>
      </c>
      <c r="AW335" s="12" t="s">
        <v>41</v>
      </c>
      <c r="AX335" s="12" t="s">
        <v>78</v>
      </c>
      <c r="AY335" s="195" t="s">
        <v>132</v>
      </c>
    </row>
    <row r="336" spans="2:51" s="12" customFormat="1" ht="13.5">
      <c r="B336" s="194"/>
      <c r="D336" s="187" t="s">
        <v>141</v>
      </c>
      <c r="E336" s="195" t="s">
        <v>5</v>
      </c>
      <c r="F336" s="196" t="s">
        <v>396</v>
      </c>
      <c r="H336" s="197">
        <v>2.4</v>
      </c>
      <c r="I336" s="198"/>
      <c r="L336" s="194"/>
      <c r="M336" s="199"/>
      <c r="N336" s="200"/>
      <c r="O336" s="200"/>
      <c r="P336" s="200"/>
      <c r="Q336" s="200"/>
      <c r="R336" s="200"/>
      <c r="S336" s="200"/>
      <c r="T336" s="201"/>
      <c r="AT336" s="195" t="s">
        <v>141</v>
      </c>
      <c r="AU336" s="195" t="s">
        <v>87</v>
      </c>
      <c r="AV336" s="12" t="s">
        <v>87</v>
      </c>
      <c r="AW336" s="12" t="s">
        <v>41</v>
      </c>
      <c r="AX336" s="12" t="s">
        <v>78</v>
      </c>
      <c r="AY336" s="195" t="s">
        <v>132</v>
      </c>
    </row>
    <row r="337" spans="2:51" s="12" customFormat="1" ht="13.5">
      <c r="B337" s="194"/>
      <c r="D337" s="187" t="s">
        <v>141</v>
      </c>
      <c r="E337" s="195" t="s">
        <v>5</v>
      </c>
      <c r="F337" s="196" t="s">
        <v>397</v>
      </c>
      <c r="H337" s="197">
        <v>2.4</v>
      </c>
      <c r="I337" s="198"/>
      <c r="L337" s="194"/>
      <c r="M337" s="199"/>
      <c r="N337" s="200"/>
      <c r="O337" s="200"/>
      <c r="P337" s="200"/>
      <c r="Q337" s="200"/>
      <c r="R337" s="200"/>
      <c r="S337" s="200"/>
      <c r="T337" s="201"/>
      <c r="AT337" s="195" t="s">
        <v>141</v>
      </c>
      <c r="AU337" s="195" t="s">
        <v>87</v>
      </c>
      <c r="AV337" s="12" t="s">
        <v>87</v>
      </c>
      <c r="AW337" s="12" t="s">
        <v>41</v>
      </c>
      <c r="AX337" s="12" t="s">
        <v>78</v>
      </c>
      <c r="AY337" s="195" t="s">
        <v>132</v>
      </c>
    </row>
    <row r="338" spans="2:51" s="12" customFormat="1" ht="13.5">
      <c r="B338" s="194"/>
      <c r="D338" s="187" t="s">
        <v>141</v>
      </c>
      <c r="E338" s="195" t="s">
        <v>5</v>
      </c>
      <c r="F338" s="196" t="s">
        <v>398</v>
      </c>
      <c r="H338" s="197">
        <v>4.8</v>
      </c>
      <c r="I338" s="198"/>
      <c r="L338" s="194"/>
      <c r="M338" s="199"/>
      <c r="N338" s="200"/>
      <c r="O338" s="200"/>
      <c r="P338" s="200"/>
      <c r="Q338" s="200"/>
      <c r="R338" s="200"/>
      <c r="S338" s="200"/>
      <c r="T338" s="201"/>
      <c r="AT338" s="195" t="s">
        <v>141</v>
      </c>
      <c r="AU338" s="195" t="s">
        <v>87</v>
      </c>
      <c r="AV338" s="12" t="s">
        <v>87</v>
      </c>
      <c r="AW338" s="12" t="s">
        <v>41</v>
      </c>
      <c r="AX338" s="12" t="s">
        <v>78</v>
      </c>
      <c r="AY338" s="195" t="s">
        <v>132</v>
      </c>
    </row>
    <row r="339" spans="2:51" s="12" customFormat="1" ht="13.5">
      <c r="B339" s="194"/>
      <c r="D339" s="187" t="s">
        <v>141</v>
      </c>
      <c r="E339" s="195" t="s">
        <v>5</v>
      </c>
      <c r="F339" s="196" t="s">
        <v>399</v>
      </c>
      <c r="H339" s="197">
        <v>2.4</v>
      </c>
      <c r="I339" s="198"/>
      <c r="L339" s="194"/>
      <c r="M339" s="199"/>
      <c r="N339" s="200"/>
      <c r="O339" s="200"/>
      <c r="P339" s="200"/>
      <c r="Q339" s="200"/>
      <c r="R339" s="200"/>
      <c r="S339" s="200"/>
      <c r="T339" s="201"/>
      <c r="AT339" s="195" t="s">
        <v>141</v>
      </c>
      <c r="AU339" s="195" t="s">
        <v>87</v>
      </c>
      <c r="AV339" s="12" t="s">
        <v>87</v>
      </c>
      <c r="AW339" s="12" t="s">
        <v>41</v>
      </c>
      <c r="AX339" s="12" t="s">
        <v>78</v>
      </c>
      <c r="AY339" s="195" t="s">
        <v>132</v>
      </c>
    </row>
    <row r="340" spans="2:51" s="12" customFormat="1" ht="13.5">
      <c r="B340" s="194"/>
      <c r="D340" s="187" t="s">
        <v>141</v>
      </c>
      <c r="E340" s="195" t="s">
        <v>5</v>
      </c>
      <c r="F340" s="196" t="s">
        <v>400</v>
      </c>
      <c r="H340" s="197">
        <v>4.8</v>
      </c>
      <c r="I340" s="198"/>
      <c r="L340" s="194"/>
      <c r="M340" s="199"/>
      <c r="N340" s="200"/>
      <c r="O340" s="200"/>
      <c r="P340" s="200"/>
      <c r="Q340" s="200"/>
      <c r="R340" s="200"/>
      <c r="S340" s="200"/>
      <c r="T340" s="201"/>
      <c r="AT340" s="195" t="s">
        <v>141</v>
      </c>
      <c r="AU340" s="195" t="s">
        <v>87</v>
      </c>
      <c r="AV340" s="12" t="s">
        <v>87</v>
      </c>
      <c r="AW340" s="12" t="s">
        <v>41</v>
      </c>
      <c r="AX340" s="12" t="s">
        <v>78</v>
      </c>
      <c r="AY340" s="195" t="s">
        <v>132</v>
      </c>
    </row>
    <row r="341" spans="2:51" s="12" customFormat="1" ht="13.5">
      <c r="B341" s="194"/>
      <c r="D341" s="187" t="s">
        <v>141</v>
      </c>
      <c r="E341" s="195" t="s">
        <v>5</v>
      </c>
      <c r="F341" s="196" t="s">
        <v>401</v>
      </c>
      <c r="H341" s="197">
        <v>2.4</v>
      </c>
      <c r="I341" s="198"/>
      <c r="L341" s="194"/>
      <c r="M341" s="199"/>
      <c r="N341" s="200"/>
      <c r="O341" s="200"/>
      <c r="P341" s="200"/>
      <c r="Q341" s="200"/>
      <c r="R341" s="200"/>
      <c r="S341" s="200"/>
      <c r="T341" s="201"/>
      <c r="AT341" s="195" t="s">
        <v>141</v>
      </c>
      <c r="AU341" s="195" t="s">
        <v>87</v>
      </c>
      <c r="AV341" s="12" t="s">
        <v>87</v>
      </c>
      <c r="AW341" s="12" t="s">
        <v>41</v>
      </c>
      <c r="AX341" s="12" t="s">
        <v>78</v>
      </c>
      <c r="AY341" s="195" t="s">
        <v>132</v>
      </c>
    </row>
    <row r="342" spans="2:51" s="12" customFormat="1" ht="13.5">
      <c r="B342" s="194"/>
      <c r="D342" s="187" t="s">
        <v>141</v>
      </c>
      <c r="E342" s="195" t="s">
        <v>5</v>
      </c>
      <c r="F342" s="196" t="s">
        <v>402</v>
      </c>
      <c r="H342" s="197">
        <v>2.2400000000000002</v>
      </c>
      <c r="I342" s="198"/>
      <c r="L342" s="194"/>
      <c r="M342" s="199"/>
      <c r="N342" s="200"/>
      <c r="O342" s="200"/>
      <c r="P342" s="200"/>
      <c r="Q342" s="200"/>
      <c r="R342" s="200"/>
      <c r="S342" s="200"/>
      <c r="T342" s="201"/>
      <c r="AT342" s="195" t="s">
        <v>141</v>
      </c>
      <c r="AU342" s="195" t="s">
        <v>87</v>
      </c>
      <c r="AV342" s="12" t="s">
        <v>87</v>
      </c>
      <c r="AW342" s="12" t="s">
        <v>41</v>
      </c>
      <c r="AX342" s="12" t="s">
        <v>78</v>
      </c>
      <c r="AY342" s="195" t="s">
        <v>132</v>
      </c>
    </row>
    <row r="343" spans="2:51" s="12" customFormat="1" ht="13.5">
      <c r="B343" s="194"/>
      <c r="D343" s="187" t="s">
        <v>141</v>
      </c>
      <c r="E343" s="195" t="s">
        <v>5</v>
      </c>
      <c r="F343" s="196" t="s">
        <v>403</v>
      </c>
      <c r="H343" s="197">
        <v>2.2400000000000002</v>
      </c>
      <c r="I343" s="198"/>
      <c r="L343" s="194"/>
      <c r="M343" s="199"/>
      <c r="N343" s="200"/>
      <c r="O343" s="200"/>
      <c r="P343" s="200"/>
      <c r="Q343" s="200"/>
      <c r="R343" s="200"/>
      <c r="S343" s="200"/>
      <c r="T343" s="201"/>
      <c r="AT343" s="195" t="s">
        <v>141</v>
      </c>
      <c r="AU343" s="195" t="s">
        <v>87</v>
      </c>
      <c r="AV343" s="12" t="s">
        <v>87</v>
      </c>
      <c r="AW343" s="12" t="s">
        <v>41</v>
      </c>
      <c r="AX343" s="12" t="s">
        <v>78</v>
      </c>
      <c r="AY343" s="195" t="s">
        <v>132</v>
      </c>
    </row>
    <row r="344" spans="2:51" s="12" customFormat="1" ht="13.5">
      <c r="B344" s="194"/>
      <c r="D344" s="187" t="s">
        <v>141</v>
      </c>
      <c r="E344" s="195" t="s">
        <v>5</v>
      </c>
      <c r="F344" s="196" t="s">
        <v>404</v>
      </c>
      <c r="H344" s="197">
        <v>2.2400000000000002</v>
      </c>
      <c r="I344" s="198"/>
      <c r="L344" s="194"/>
      <c r="M344" s="199"/>
      <c r="N344" s="200"/>
      <c r="O344" s="200"/>
      <c r="P344" s="200"/>
      <c r="Q344" s="200"/>
      <c r="R344" s="200"/>
      <c r="S344" s="200"/>
      <c r="T344" s="201"/>
      <c r="AT344" s="195" t="s">
        <v>141</v>
      </c>
      <c r="AU344" s="195" t="s">
        <v>87</v>
      </c>
      <c r="AV344" s="12" t="s">
        <v>87</v>
      </c>
      <c r="AW344" s="12" t="s">
        <v>41</v>
      </c>
      <c r="AX344" s="12" t="s">
        <v>78</v>
      </c>
      <c r="AY344" s="195" t="s">
        <v>132</v>
      </c>
    </row>
    <row r="345" spans="2:51" s="13" customFormat="1" ht="13.5">
      <c r="B345" s="202"/>
      <c r="D345" s="187" t="s">
        <v>141</v>
      </c>
      <c r="E345" s="203" t="s">
        <v>5</v>
      </c>
      <c r="F345" s="204" t="s">
        <v>150</v>
      </c>
      <c r="H345" s="205">
        <v>45.593000000000004</v>
      </c>
      <c r="I345" s="206"/>
      <c r="L345" s="202"/>
      <c r="M345" s="207"/>
      <c r="N345" s="208"/>
      <c r="O345" s="208"/>
      <c r="P345" s="208"/>
      <c r="Q345" s="208"/>
      <c r="R345" s="208"/>
      <c r="S345" s="208"/>
      <c r="T345" s="209"/>
      <c r="AT345" s="203" t="s">
        <v>141</v>
      </c>
      <c r="AU345" s="203" t="s">
        <v>87</v>
      </c>
      <c r="AV345" s="13" t="s">
        <v>151</v>
      </c>
      <c r="AW345" s="13" t="s">
        <v>41</v>
      </c>
      <c r="AX345" s="13" t="s">
        <v>78</v>
      </c>
      <c r="AY345" s="203" t="s">
        <v>132</v>
      </c>
    </row>
    <row r="346" spans="2:51" s="12" customFormat="1" ht="13.5">
      <c r="B346" s="194"/>
      <c r="D346" s="187" t="s">
        <v>141</v>
      </c>
      <c r="E346" s="195" t="s">
        <v>5</v>
      </c>
      <c r="F346" s="196" t="s">
        <v>405</v>
      </c>
      <c r="H346" s="197">
        <v>6.4029999999999996</v>
      </c>
      <c r="I346" s="198"/>
      <c r="L346" s="194"/>
      <c r="M346" s="199"/>
      <c r="N346" s="200"/>
      <c r="O346" s="200"/>
      <c r="P346" s="200"/>
      <c r="Q346" s="200"/>
      <c r="R346" s="200"/>
      <c r="S346" s="200"/>
      <c r="T346" s="201"/>
      <c r="AT346" s="195" t="s">
        <v>141</v>
      </c>
      <c r="AU346" s="195" t="s">
        <v>87</v>
      </c>
      <c r="AV346" s="12" t="s">
        <v>87</v>
      </c>
      <c r="AW346" s="12" t="s">
        <v>41</v>
      </c>
      <c r="AX346" s="12" t="s">
        <v>78</v>
      </c>
      <c r="AY346" s="195" t="s">
        <v>132</v>
      </c>
    </row>
    <row r="347" spans="2:51" s="12" customFormat="1" ht="13.5">
      <c r="B347" s="194"/>
      <c r="D347" s="187" t="s">
        <v>141</v>
      </c>
      <c r="E347" s="195" t="s">
        <v>5</v>
      </c>
      <c r="F347" s="196" t="s">
        <v>406</v>
      </c>
      <c r="H347" s="197">
        <v>6.4029999999999996</v>
      </c>
      <c r="I347" s="198"/>
      <c r="L347" s="194"/>
      <c r="M347" s="199"/>
      <c r="N347" s="200"/>
      <c r="O347" s="200"/>
      <c r="P347" s="200"/>
      <c r="Q347" s="200"/>
      <c r="R347" s="200"/>
      <c r="S347" s="200"/>
      <c r="T347" s="201"/>
      <c r="AT347" s="195" t="s">
        <v>141</v>
      </c>
      <c r="AU347" s="195" t="s">
        <v>87</v>
      </c>
      <c r="AV347" s="12" t="s">
        <v>87</v>
      </c>
      <c r="AW347" s="12" t="s">
        <v>41</v>
      </c>
      <c r="AX347" s="12" t="s">
        <v>78</v>
      </c>
      <c r="AY347" s="195" t="s">
        <v>132</v>
      </c>
    </row>
    <row r="348" spans="2:51" s="12" customFormat="1" ht="13.5">
      <c r="B348" s="194"/>
      <c r="D348" s="187" t="s">
        <v>141</v>
      </c>
      <c r="E348" s="195" t="s">
        <v>5</v>
      </c>
      <c r="F348" s="196" t="s">
        <v>407</v>
      </c>
      <c r="H348" s="197">
        <v>11.096</v>
      </c>
      <c r="I348" s="198"/>
      <c r="L348" s="194"/>
      <c r="M348" s="199"/>
      <c r="N348" s="200"/>
      <c r="O348" s="200"/>
      <c r="P348" s="200"/>
      <c r="Q348" s="200"/>
      <c r="R348" s="200"/>
      <c r="S348" s="200"/>
      <c r="T348" s="201"/>
      <c r="AT348" s="195" t="s">
        <v>141</v>
      </c>
      <c r="AU348" s="195" t="s">
        <v>87</v>
      </c>
      <c r="AV348" s="12" t="s">
        <v>87</v>
      </c>
      <c r="AW348" s="12" t="s">
        <v>41</v>
      </c>
      <c r="AX348" s="12" t="s">
        <v>78</v>
      </c>
      <c r="AY348" s="195" t="s">
        <v>132</v>
      </c>
    </row>
    <row r="349" spans="2:51" s="12" customFormat="1" ht="13.5">
      <c r="B349" s="194"/>
      <c r="D349" s="187" t="s">
        <v>141</v>
      </c>
      <c r="E349" s="195" t="s">
        <v>5</v>
      </c>
      <c r="F349" s="196" t="s">
        <v>408</v>
      </c>
      <c r="H349" s="197">
        <v>7.8470000000000004</v>
      </c>
      <c r="I349" s="198"/>
      <c r="L349" s="194"/>
      <c r="M349" s="199"/>
      <c r="N349" s="200"/>
      <c r="O349" s="200"/>
      <c r="P349" s="200"/>
      <c r="Q349" s="200"/>
      <c r="R349" s="200"/>
      <c r="S349" s="200"/>
      <c r="T349" s="201"/>
      <c r="AT349" s="195" t="s">
        <v>141</v>
      </c>
      <c r="AU349" s="195" t="s">
        <v>87</v>
      </c>
      <c r="AV349" s="12" t="s">
        <v>87</v>
      </c>
      <c r="AW349" s="12" t="s">
        <v>41</v>
      </c>
      <c r="AX349" s="12" t="s">
        <v>78</v>
      </c>
      <c r="AY349" s="195" t="s">
        <v>132</v>
      </c>
    </row>
    <row r="350" spans="2:51" s="12" customFormat="1" ht="13.5">
      <c r="B350" s="194"/>
      <c r="D350" s="187" t="s">
        <v>141</v>
      </c>
      <c r="E350" s="195" t="s">
        <v>5</v>
      </c>
      <c r="F350" s="196" t="s">
        <v>409</v>
      </c>
      <c r="H350" s="197">
        <v>22.425999999999998</v>
      </c>
      <c r="I350" s="198"/>
      <c r="L350" s="194"/>
      <c r="M350" s="199"/>
      <c r="N350" s="200"/>
      <c r="O350" s="200"/>
      <c r="P350" s="200"/>
      <c r="Q350" s="200"/>
      <c r="R350" s="200"/>
      <c r="S350" s="200"/>
      <c r="T350" s="201"/>
      <c r="AT350" s="195" t="s">
        <v>141</v>
      </c>
      <c r="AU350" s="195" t="s">
        <v>87</v>
      </c>
      <c r="AV350" s="12" t="s">
        <v>87</v>
      </c>
      <c r="AW350" s="12" t="s">
        <v>41</v>
      </c>
      <c r="AX350" s="12" t="s">
        <v>78</v>
      </c>
      <c r="AY350" s="195" t="s">
        <v>132</v>
      </c>
    </row>
    <row r="351" spans="2:51" s="12" customFormat="1" ht="13.5">
      <c r="B351" s="194"/>
      <c r="D351" s="187" t="s">
        <v>141</v>
      </c>
      <c r="E351" s="195" t="s">
        <v>5</v>
      </c>
      <c r="F351" s="196" t="s">
        <v>410</v>
      </c>
      <c r="H351" s="197">
        <v>7.93</v>
      </c>
      <c r="I351" s="198"/>
      <c r="L351" s="194"/>
      <c r="M351" s="199"/>
      <c r="N351" s="200"/>
      <c r="O351" s="200"/>
      <c r="P351" s="200"/>
      <c r="Q351" s="200"/>
      <c r="R351" s="200"/>
      <c r="S351" s="200"/>
      <c r="T351" s="201"/>
      <c r="AT351" s="195" t="s">
        <v>141</v>
      </c>
      <c r="AU351" s="195" t="s">
        <v>87</v>
      </c>
      <c r="AV351" s="12" t="s">
        <v>87</v>
      </c>
      <c r="AW351" s="12" t="s">
        <v>41</v>
      </c>
      <c r="AX351" s="12" t="s">
        <v>78</v>
      </c>
      <c r="AY351" s="195" t="s">
        <v>132</v>
      </c>
    </row>
    <row r="352" spans="2:51" s="12" customFormat="1" ht="13.5">
      <c r="B352" s="194"/>
      <c r="D352" s="187" t="s">
        <v>141</v>
      </c>
      <c r="E352" s="195" t="s">
        <v>5</v>
      </c>
      <c r="F352" s="196" t="s">
        <v>411</v>
      </c>
      <c r="H352" s="197">
        <v>20.196000000000002</v>
      </c>
      <c r="I352" s="198"/>
      <c r="L352" s="194"/>
      <c r="M352" s="199"/>
      <c r="N352" s="200"/>
      <c r="O352" s="200"/>
      <c r="P352" s="200"/>
      <c r="Q352" s="200"/>
      <c r="R352" s="200"/>
      <c r="S352" s="200"/>
      <c r="T352" s="201"/>
      <c r="AT352" s="195" t="s">
        <v>141</v>
      </c>
      <c r="AU352" s="195" t="s">
        <v>87</v>
      </c>
      <c r="AV352" s="12" t="s">
        <v>87</v>
      </c>
      <c r="AW352" s="12" t="s">
        <v>41</v>
      </c>
      <c r="AX352" s="12" t="s">
        <v>78</v>
      </c>
      <c r="AY352" s="195" t="s">
        <v>132</v>
      </c>
    </row>
    <row r="353" spans="2:51" s="12" customFormat="1" ht="13.5">
      <c r="B353" s="194"/>
      <c r="D353" s="187" t="s">
        <v>141</v>
      </c>
      <c r="E353" s="195" t="s">
        <v>5</v>
      </c>
      <c r="F353" s="196" t="s">
        <v>412</v>
      </c>
      <c r="H353" s="197">
        <v>7.0209999999999999</v>
      </c>
      <c r="I353" s="198"/>
      <c r="L353" s="194"/>
      <c r="M353" s="199"/>
      <c r="N353" s="200"/>
      <c r="O353" s="200"/>
      <c r="P353" s="200"/>
      <c r="Q353" s="200"/>
      <c r="R353" s="200"/>
      <c r="S353" s="200"/>
      <c r="T353" s="201"/>
      <c r="AT353" s="195" t="s">
        <v>141</v>
      </c>
      <c r="AU353" s="195" t="s">
        <v>87</v>
      </c>
      <c r="AV353" s="12" t="s">
        <v>87</v>
      </c>
      <c r="AW353" s="12" t="s">
        <v>41</v>
      </c>
      <c r="AX353" s="12" t="s">
        <v>78</v>
      </c>
      <c r="AY353" s="195" t="s">
        <v>132</v>
      </c>
    </row>
    <row r="354" spans="2:51" s="12" customFormat="1" ht="13.5">
      <c r="B354" s="194"/>
      <c r="D354" s="187" t="s">
        <v>141</v>
      </c>
      <c r="E354" s="195" t="s">
        <v>5</v>
      </c>
      <c r="F354" s="196" t="s">
        <v>413</v>
      </c>
      <c r="H354" s="197">
        <v>20.196000000000002</v>
      </c>
      <c r="I354" s="198"/>
      <c r="L354" s="194"/>
      <c r="M354" s="199"/>
      <c r="N354" s="200"/>
      <c r="O354" s="200"/>
      <c r="P354" s="200"/>
      <c r="Q354" s="200"/>
      <c r="R354" s="200"/>
      <c r="S354" s="200"/>
      <c r="T354" s="201"/>
      <c r="AT354" s="195" t="s">
        <v>141</v>
      </c>
      <c r="AU354" s="195" t="s">
        <v>87</v>
      </c>
      <c r="AV354" s="12" t="s">
        <v>87</v>
      </c>
      <c r="AW354" s="12" t="s">
        <v>41</v>
      </c>
      <c r="AX354" s="12" t="s">
        <v>78</v>
      </c>
      <c r="AY354" s="195" t="s">
        <v>132</v>
      </c>
    </row>
    <row r="355" spans="2:51" s="12" customFormat="1" ht="13.5">
      <c r="B355" s="194"/>
      <c r="D355" s="187" t="s">
        <v>141</v>
      </c>
      <c r="E355" s="195" t="s">
        <v>5</v>
      </c>
      <c r="F355" s="196" t="s">
        <v>414</v>
      </c>
      <c r="H355" s="197">
        <v>7.0209999999999999</v>
      </c>
      <c r="I355" s="198"/>
      <c r="L355" s="194"/>
      <c r="M355" s="199"/>
      <c r="N355" s="200"/>
      <c r="O355" s="200"/>
      <c r="P355" s="200"/>
      <c r="Q355" s="200"/>
      <c r="R355" s="200"/>
      <c r="S355" s="200"/>
      <c r="T355" s="201"/>
      <c r="AT355" s="195" t="s">
        <v>141</v>
      </c>
      <c r="AU355" s="195" t="s">
        <v>87</v>
      </c>
      <c r="AV355" s="12" t="s">
        <v>87</v>
      </c>
      <c r="AW355" s="12" t="s">
        <v>41</v>
      </c>
      <c r="AX355" s="12" t="s">
        <v>78</v>
      </c>
      <c r="AY355" s="195" t="s">
        <v>132</v>
      </c>
    </row>
    <row r="356" spans="2:51" s="12" customFormat="1" ht="13.5">
      <c r="B356" s="194"/>
      <c r="D356" s="187" t="s">
        <v>141</v>
      </c>
      <c r="E356" s="195" t="s">
        <v>5</v>
      </c>
      <c r="F356" s="196" t="s">
        <v>415</v>
      </c>
      <c r="H356" s="197">
        <v>20.670999999999999</v>
      </c>
      <c r="I356" s="198"/>
      <c r="L356" s="194"/>
      <c r="M356" s="199"/>
      <c r="N356" s="200"/>
      <c r="O356" s="200"/>
      <c r="P356" s="200"/>
      <c r="Q356" s="200"/>
      <c r="R356" s="200"/>
      <c r="S356" s="200"/>
      <c r="T356" s="201"/>
      <c r="AT356" s="195" t="s">
        <v>141</v>
      </c>
      <c r="AU356" s="195" t="s">
        <v>87</v>
      </c>
      <c r="AV356" s="12" t="s">
        <v>87</v>
      </c>
      <c r="AW356" s="12" t="s">
        <v>41</v>
      </c>
      <c r="AX356" s="12" t="s">
        <v>78</v>
      </c>
      <c r="AY356" s="195" t="s">
        <v>132</v>
      </c>
    </row>
    <row r="357" spans="2:51" s="12" customFormat="1" ht="13.5">
      <c r="B357" s="194"/>
      <c r="D357" s="187" t="s">
        <v>141</v>
      </c>
      <c r="E357" s="195" t="s">
        <v>5</v>
      </c>
      <c r="F357" s="196" t="s">
        <v>416</v>
      </c>
      <c r="H357" s="197">
        <v>7.1859999999999999</v>
      </c>
      <c r="I357" s="198"/>
      <c r="L357" s="194"/>
      <c r="M357" s="199"/>
      <c r="N357" s="200"/>
      <c r="O357" s="200"/>
      <c r="P357" s="200"/>
      <c r="Q357" s="200"/>
      <c r="R357" s="200"/>
      <c r="S357" s="200"/>
      <c r="T357" s="201"/>
      <c r="AT357" s="195" t="s">
        <v>141</v>
      </c>
      <c r="AU357" s="195" t="s">
        <v>87</v>
      </c>
      <c r="AV357" s="12" t="s">
        <v>87</v>
      </c>
      <c r="AW357" s="12" t="s">
        <v>41</v>
      </c>
      <c r="AX357" s="12" t="s">
        <v>78</v>
      </c>
      <c r="AY357" s="195" t="s">
        <v>132</v>
      </c>
    </row>
    <row r="358" spans="2:51" s="12" customFormat="1" ht="13.5">
      <c r="B358" s="194"/>
      <c r="D358" s="187" t="s">
        <v>141</v>
      </c>
      <c r="E358" s="195" t="s">
        <v>5</v>
      </c>
      <c r="F358" s="196" t="s">
        <v>417</v>
      </c>
      <c r="H358" s="197">
        <v>5.633</v>
      </c>
      <c r="I358" s="198"/>
      <c r="L358" s="194"/>
      <c r="M358" s="199"/>
      <c r="N358" s="200"/>
      <c r="O358" s="200"/>
      <c r="P358" s="200"/>
      <c r="Q358" s="200"/>
      <c r="R358" s="200"/>
      <c r="S358" s="200"/>
      <c r="T358" s="201"/>
      <c r="AT358" s="195" t="s">
        <v>141</v>
      </c>
      <c r="AU358" s="195" t="s">
        <v>87</v>
      </c>
      <c r="AV358" s="12" t="s">
        <v>87</v>
      </c>
      <c r="AW358" s="12" t="s">
        <v>41</v>
      </c>
      <c r="AX358" s="12" t="s">
        <v>78</v>
      </c>
      <c r="AY358" s="195" t="s">
        <v>132</v>
      </c>
    </row>
    <row r="359" spans="2:51" s="12" customFormat="1" ht="13.5">
      <c r="B359" s="194"/>
      <c r="D359" s="187" t="s">
        <v>141</v>
      </c>
      <c r="E359" s="195" t="s">
        <v>5</v>
      </c>
      <c r="F359" s="196" t="s">
        <v>418</v>
      </c>
      <c r="H359" s="197">
        <v>5.633</v>
      </c>
      <c r="I359" s="198"/>
      <c r="L359" s="194"/>
      <c r="M359" s="199"/>
      <c r="N359" s="200"/>
      <c r="O359" s="200"/>
      <c r="P359" s="200"/>
      <c r="Q359" s="200"/>
      <c r="R359" s="200"/>
      <c r="S359" s="200"/>
      <c r="T359" s="201"/>
      <c r="AT359" s="195" t="s">
        <v>141</v>
      </c>
      <c r="AU359" s="195" t="s">
        <v>87</v>
      </c>
      <c r="AV359" s="12" t="s">
        <v>87</v>
      </c>
      <c r="AW359" s="12" t="s">
        <v>41</v>
      </c>
      <c r="AX359" s="12" t="s">
        <v>78</v>
      </c>
      <c r="AY359" s="195" t="s">
        <v>132</v>
      </c>
    </row>
    <row r="360" spans="2:51" s="12" customFormat="1" ht="13.5">
      <c r="B360" s="194"/>
      <c r="D360" s="187" t="s">
        <v>141</v>
      </c>
      <c r="E360" s="195" t="s">
        <v>5</v>
      </c>
      <c r="F360" s="196" t="s">
        <v>419</v>
      </c>
      <c r="H360" s="197">
        <v>10.132</v>
      </c>
      <c r="I360" s="198"/>
      <c r="L360" s="194"/>
      <c r="M360" s="199"/>
      <c r="N360" s="200"/>
      <c r="O360" s="200"/>
      <c r="P360" s="200"/>
      <c r="Q360" s="200"/>
      <c r="R360" s="200"/>
      <c r="S360" s="200"/>
      <c r="T360" s="201"/>
      <c r="AT360" s="195" t="s">
        <v>141</v>
      </c>
      <c r="AU360" s="195" t="s">
        <v>87</v>
      </c>
      <c r="AV360" s="12" t="s">
        <v>87</v>
      </c>
      <c r="AW360" s="12" t="s">
        <v>41</v>
      </c>
      <c r="AX360" s="12" t="s">
        <v>78</v>
      </c>
      <c r="AY360" s="195" t="s">
        <v>132</v>
      </c>
    </row>
    <row r="361" spans="2:51" s="12" customFormat="1" ht="13.5">
      <c r="B361" s="194"/>
      <c r="D361" s="187" t="s">
        <v>141</v>
      </c>
      <c r="E361" s="195" t="s">
        <v>5</v>
      </c>
      <c r="F361" s="196" t="s">
        <v>420</v>
      </c>
      <c r="H361" s="197">
        <v>7.0209999999999999</v>
      </c>
      <c r="I361" s="198"/>
      <c r="L361" s="194"/>
      <c r="M361" s="199"/>
      <c r="N361" s="200"/>
      <c r="O361" s="200"/>
      <c r="P361" s="200"/>
      <c r="Q361" s="200"/>
      <c r="R361" s="200"/>
      <c r="S361" s="200"/>
      <c r="T361" s="201"/>
      <c r="AT361" s="195" t="s">
        <v>141</v>
      </c>
      <c r="AU361" s="195" t="s">
        <v>87</v>
      </c>
      <c r="AV361" s="12" t="s">
        <v>87</v>
      </c>
      <c r="AW361" s="12" t="s">
        <v>41</v>
      </c>
      <c r="AX361" s="12" t="s">
        <v>78</v>
      </c>
      <c r="AY361" s="195" t="s">
        <v>132</v>
      </c>
    </row>
    <row r="362" spans="2:51" s="12" customFormat="1" ht="13.5">
      <c r="B362" s="194"/>
      <c r="D362" s="187" t="s">
        <v>141</v>
      </c>
      <c r="E362" s="195" t="s">
        <v>5</v>
      </c>
      <c r="F362" s="196" t="s">
        <v>421</v>
      </c>
      <c r="H362" s="197">
        <v>4.1340000000000003</v>
      </c>
      <c r="I362" s="198"/>
      <c r="L362" s="194"/>
      <c r="M362" s="199"/>
      <c r="N362" s="200"/>
      <c r="O362" s="200"/>
      <c r="P362" s="200"/>
      <c r="Q362" s="200"/>
      <c r="R362" s="200"/>
      <c r="S362" s="200"/>
      <c r="T362" s="201"/>
      <c r="AT362" s="195" t="s">
        <v>141</v>
      </c>
      <c r="AU362" s="195" t="s">
        <v>87</v>
      </c>
      <c r="AV362" s="12" t="s">
        <v>87</v>
      </c>
      <c r="AW362" s="12" t="s">
        <v>41</v>
      </c>
      <c r="AX362" s="12" t="s">
        <v>78</v>
      </c>
      <c r="AY362" s="195" t="s">
        <v>132</v>
      </c>
    </row>
    <row r="363" spans="2:51" s="12" customFormat="1" ht="13.5">
      <c r="B363" s="194"/>
      <c r="D363" s="187" t="s">
        <v>141</v>
      </c>
      <c r="E363" s="195" t="s">
        <v>5</v>
      </c>
      <c r="F363" s="196" t="s">
        <v>422</v>
      </c>
      <c r="H363" s="197">
        <v>2.9180000000000001</v>
      </c>
      <c r="I363" s="198"/>
      <c r="L363" s="194"/>
      <c r="M363" s="199"/>
      <c r="N363" s="200"/>
      <c r="O363" s="200"/>
      <c r="P363" s="200"/>
      <c r="Q363" s="200"/>
      <c r="R363" s="200"/>
      <c r="S363" s="200"/>
      <c r="T363" s="201"/>
      <c r="AT363" s="195" t="s">
        <v>141</v>
      </c>
      <c r="AU363" s="195" t="s">
        <v>87</v>
      </c>
      <c r="AV363" s="12" t="s">
        <v>87</v>
      </c>
      <c r="AW363" s="12" t="s">
        <v>41</v>
      </c>
      <c r="AX363" s="12" t="s">
        <v>78</v>
      </c>
      <c r="AY363" s="195" t="s">
        <v>132</v>
      </c>
    </row>
    <row r="364" spans="2:51" s="12" customFormat="1" ht="13.5">
      <c r="B364" s="194"/>
      <c r="D364" s="187" t="s">
        <v>141</v>
      </c>
      <c r="E364" s="195" t="s">
        <v>5</v>
      </c>
      <c r="F364" s="196" t="s">
        <v>423</v>
      </c>
      <c r="H364" s="197">
        <v>2.88</v>
      </c>
      <c r="I364" s="198"/>
      <c r="L364" s="194"/>
      <c r="M364" s="199"/>
      <c r="N364" s="200"/>
      <c r="O364" s="200"/>
      <c r="P364" s="200"/>
      <c r="Q364" s="200"/>
      <c r="R364" s="200"/>
      <c r="S364" s="200"/>
      <c r="T364" s="201"/>
      <c r="AT364" s="195" t="s">
        <v>141</v>
      </c>
      <c r="AU364" s="195" t="s">
        <v>87</v>
      </c>
      <c r="AV364" s="12" t="s">
        <v>87</v>
      </c>
      <c r="AW364" s="12" t="s">
        <v>41</v>
      </c>
      <c r="AX364" s="12" t="s">
        <v>78</v>
      </c>
      <c r="AY364" s="195" t="s">
        <v>132</v>
      </c>
    </row>
    <row r="365" spans="2:51" s="12" customFormat="1" ht="13.5">
      <c r="B365" s="194"/>
      <c r="D365" s="187" t="s">
        <v>141</v>
      </c>
      <c r="E365" s="195" t="s">
        <v>5</v>
      </c>
      <c r="F365" s="196" t="s">
        <v>424</v>
      </c>
      <c r="H365" s="197">
        <v>4.1340000000000003</v>
      </c>
      <c r="I365" s="198"/>
      <c r="L365" s="194"/>
      <c r="M365" s="199"/>
      <c r="N365" s="200"/>
      <c r="O365" s="200"/>
      <c r="P365" s="200"/>
      <c r="Q365" s="200"/>
      <c r="R365" s="200"/>
      <c r="S365" s="200"/>
      <c r="T365" s="201"/>
      <c r="AT365" s="195" t="s">
        <v>141</v>
      </c>
      <c r="AU365" s="195" t="s">
        <v>87</v>
      </c>
      <c r="AV365" s="12" t="s">
        <v>87</v>
      </c>
      <c r="AW365" s="12" t="s">
        <v>41</v>
      </c>
      <c r="AX365" s="12" t="s">
        <v>78</v>
      </c>
      <c r="AY365" s="195" t="s">
        <v>132</v>
      </c>
    </row>
    <row r="366" spans="2:51" s="12" customFormat="1" ht="13.5">
      <c r="B366" s="194"/>
      <c r="D366" s="187" t="s">
        <v>141</v>
      </c>
      <c r="E366" s="195" t="s">
        <v>5</v>
      </c>
      <c r="F366" s="196" t="s">
        <v>425</v>
      </c>
      <c r="H366" s="197">
        <v>5.8369999999999997</v>
      </c>
      <c r="I366" s="198"/>
      <c r="L366" s="194"/>
      <c r="M366" s="199"/>
      <c r="N366" s="200"/>
      <c r="O366" s="200"/>
      <c r="P366" s="200"/>
      <c r="Q366" s="200"/>
      <c r="R366" s="200"/>
      <c r="S366" s="200"/>
      <c r="T366" s="201"/>
      <c r="AT366" s="195" t="s">
        <v>141</v>
      </c>
      <c r="AU366" s="195" t="s">
        <v>87</v>
      </c>
      <c r="AV366" s="12" t="s">
        <v>87</v>
      </c>
      <c r="AW366" s="12" t="s">
        <v>41</v>
      </c>
      <c r="AX366" s="12" t="s">
        <v>78</v>
      </c>
      <c r="AY366" s="195" t="s">
        <v>132</v>
      </c>
    </row>
    <row r="367" spans="2:51" s="12" customFormat="1" ht="13.5">
      <c r="B367" s="194"/>
      <c r="D367" s="187" t="s">
        <v>141</v>
      </c>
      <c r="E367" s="195" t="s">
        <v>5</v>
      </c>
      <c r="F367" s="196" t="s">
        <v>426</v>
      </c>
      <c r="H367" s="197">
        <v>2.88</v>
      </c>
      <c r="I367" s="198"/>
      <c r="L367" s="194"/>
      <c r="M367" s="199"/>
      <c r="N367" s="200"/>
      <c r="O367" s="200"/>
      <c r="P367" s="200"/>
      <c r="Q367" s="200"/>
      <c r="R367" s="200"/>
      <c r="S367" s="200"/>
      <c r="T367" s="201"/>
      <c r="AT367" s="195" t="s">
        <v>141</v>
      </c>
      <c r="AU367" s="195" t="s">
        <v>87</v>
      </c>
      <c r="AV367" s="12" t="s">
        <v>87</v>
      </c>
      <c r="AW367" s="12" t="s">
        <v>41</v>
      </c>
      <c r="AX367" s="12" t="s">
        <v>78</v>
      </c>
      <c r="AY367" s="195" t="s">
        <v>132</v>
      </c>
    </row>
    <row r="368" spans="2:51" s="12" customFormat="1" ht="13.5">
      <c r="B368" s="194"/>
      <c r="D368" s="187" t="s">
        <v>141</v>
      </c>
      <c r="E368" s="195" t="s">
        <v>5</v>
      </c>
      <c r="F368" s="196" t="s">
        <v>427</v>
      </c>
      <c r="H368" s="197">
        <v>2.66</v>
      </c>
      <c r="I368" s="198"/>
      <c r="L368" s="194"/>
      <c r="M368" s="199"/>
      <c r="N368" s="200"/>
      <c r="O368" s="200"/>
      <c r="P368" s="200"/>
      <c r="Q368" s="200"/>
      <c r="R368" s="200"/>
      <c r="S368" s="200"/>
      <c r="T368" s="201"/>
      <c r="AT368" s="195" t="s">
        <v>141</v>
      </c>
      <c r="AU368" s="195" t="s">
        <v>87</v>
      </c>
      <c r="AV368" s="12" t="s">
        <v>87</v>
      </c>
      <c r="AW368" s="12" t="s">
        <v>41</v>
      </c>
      <c r="AX368" s="12" t="s">
        <v>78</v>
      </c>
      <c r="AY368" s="195" t="s">
        <v>132</v>
      </c>
    </row>
    <row r="369" spans="2:51" s="12" customFormat="1" ht="13.5">
      <c r="B369" s="194"/>
      <c r="D369" s="187" t="s">
        <v>141</v>
      </c>
      <c r="E369" s="195" t="s">
        <v>5</v>
      </c>
      <c r="F369" s="196" t="s">
        <v>428</v>
      </c>
      <c r="H369" s="197">
        <v>3.6040000000000001</v>
      </c>
      <c r="I369" s="198"/>
      <c r="L369" s="194"/>
      <c r="M369" s="199"/>
      <c r="N369" s="200"/>
      <c r="O369" s="200"/>
      <c r="P369" s="200"/>
      <c r="Q369" s="200"/>
      <c r="R369" s="200"/>
      <c r="S369" s="200"/>
      <c r="T369" s="201"/>
      <c r="AT369" s="195" t="s">
        <v>141</v>
      </c>
      <c r="AU369" s="195" t="s">
        <v>87</v>
      </c>
      <c r="AV369" s="12" t="s">
        <v>87</v>
      </c>
      <c r="AW369" s="12" t="s">
        <v>41</v>
      </c>
      <c r="AX369" s="12" t="s">
        <v>78</v>
      </c>
      <c r="AY369" s="195" t="s">
        <v>132</v>
      </c>
    </row>
    <row r="370" spans="2:51" s="12" customFormat="1" ht="13.5">
      <c r="B370" s="194"/>
      <c r="D370" s="187" t="s">
        <v>141</v>
      </c>
      <c r="E370" s="195" t="s">
        <v>5</v>
      </c>
      <c r="F370" s="196" t="s">
        <v>429</v>
      </c>
      <c r="H370" s="197">
        <v>3.6040000000000001</v>
      </c>
      <c r="I370" s="198"/>
      <c r="L370" s="194"/>
      <c r="M370" s="199"/>
      <c r="N370" s="200"/>
      <c r="O370" s="200"/>
      <c r="P370" s="200"/>
      <c r="Q370" s="200"/>
      <c r="R370" s="200"/>
      <c r="S370" s="200"/>
      <c r="T370" s="201"/>
      <c r="AT370" s="195" t="s">
        <v>141</v>
      </c>
      <c r="AU370" s="195" t="s">
        <v>87</v>
      </c>
      <c r="AV370" s="12" t="s">
        <v>87</v>
      </c>
      <c r="AW370" s="12" t="s">
        <v>41</v>
      </c>
      <c r="AX370" s="12" t="s">
        <v>78</v>
      </c>
      <c r="AY370" s="195" t="s">
        <v>132</v>
      </c>
    </row>
    <row r="371" spans="2:51" s="12" customFormat="1" ht="13.5">
      <c r="B371" s="194"/>
      <c r="D371" s="187" t="s">
        <v>141</v>
      </c>
      <c r="E371" s="195" t="s">
        <v>5</v>
      </c>
      <c r="F371" s="196" t="s">
        <v>430</v>
      </c>
      <c r="H371" s="197">
        <v>3.6960000000000002</v>
      </c>
      <c r="I371" s="198"/>
      <c r="L371" s="194"/>
      <c r="M371" s="199"/>
      <c r="N371" s="200"/>
      <c r="O371" s="200"/>
      <c r="P371" s="200"/>
      <c r="Q371" s="200"/>
      <c r="R371" s="200"/>
      <c r="S371" s="200"/>
      <c r="T371" s="201"/>
      <c r="AT371" s="195" t="s">
        <v>141</v>
      </c>
      <c r="AU371" s="195" t="s">
        <v>87</v>
      </c>
      <c r="AV371" s="12" t="s">
        <v>87</v>
      </c>
      <c r="AW371" s="12" t="s">
        <v>41</v>
      </c>
      <c r="AX371" s="12" t="s">
        <v>78</v>
      </c>
      <c r="AY371" s="195" t="s">
        <v>132</v>
      </c>
    </row>
    <row r="372" spans="2:51" s="12" customFormat="1" ht="13.5">
      <c r="B372" s="194"/>
      <c r="D372" s="187" t="s">
        <v>141</v>
      </c>
      <c r="E372" s="195" t="s">
        <v>5</v>
      </c>
      <c r="F372" s="196" t="s">
        <v>431</v>
      </c>
      <c r="H372" s="197">
        <v>5.19</v>
      </c>
      <c r="I372" s="198"/>
      <c r="L372" s="194"/>
      <c r="M372" s="199"/>
      <c r="N372" s="200"/>
      <c r="O372" s="200"/>
      <c r="P372" s="200"/>
      <c r="Q372" s="200"/>
      <c r="R372" s="200"/>
      <c r="S372" s="200"/>
      <c r="T372" s="201"/>
      <c r="AT372" s="195" t="s">
        <v>141</v>
      </c>
      <c r="AU372" s="195" t="s">
        <v>87</v>
      </c>
      <c r="AV372" s="12" t="s">
        <v>87</v>
      </c>
      <c r="AW372" s="12" t="s">
        <v>41</v>
      </c>
      <c r="AX372" s="12" t="s">
        <v>78</v>
      </c>
      <c r="AY372" s="195" t="s">
        <v>132</v>
      </c>
    </row>
    <row r="373" spans="2:51" s="12" customFormat="1" ht="13.5">
      <c r="B373" s="194"/>
      <c r="D373" s="187" t="s">
        <v>141</v>
      </c>
      <c r="E373" s="195" t="s">
        <v>5</v>
      </c>
      <c r="F373" s="196" t="s">
        <v>432</v>
      </c>
      <c r="H373" s="197">
        <v>2.5259999999999998</v>
      </c>
      <c r="I373" s="198"/>
      <c r="L373" s="194"/>
      <c r="M373" s="199"/>
      <c r="N373" s="200"/>
      <c r="O373" s="200"/>
      <c r="P373" s="200"/>
      <c r="Q373" s="200"/>
      <c r="R373" s="200"/>
      <c r="S373" s="200"/>
      <c r="T373" s="201"/>
      <c r="AT373" s="195" t="s">
        <v>141</v>
      </c>
      <c r="AU373" s="195" t="s">
        <v>87</v>
      </c>
      <c r="AV373" s="12" t="s">
        <v>87</v>
      </c>
      <c r="AW373" s="12" t="s">
        <v>41</v>
      </c>
      <c r="AX373" s="12" t="s">
        <v>78</v>
      </c>
      <c r="AY373" s="195" t="s">
        <v>132</v>
      </c>
    </row>
    <row r="374" spans="2:51" s="12" customFormat="1" ht="13.5">
      <c r="B374" s="194"/>
      <c r="D374" s="187" t="s">
        <v>141</v>
      </c>
      <c r="E374" s="195" t="s">
        <v>5</v>
      </c>
      <c r="F374" s="196" t="s">
        <v>433</v>
      </c>
      <c r="H374" s="197">
        <v>7.82</v>
      </c>
      <c r="I374" s="198"/>
      <c r="L374" s="194"/>
      <c r="M374" s="199"/>
      <c r="N374" s="200"/>
      <c r="O374" s="200"/>
      <c r="P374" s="200"/>
      <c r="Q374" s="200"/>
      <c r="R374" s="200"/>
      <c r="S374" s="200"/>
      <c r="T374" s="201"/>
      <c r="AT374" s="195" t="s">
        <v>141</v>
      </c>
      <c r="AU374" s="195" t="s">
        <v>87</v>
      </c>
      <c r="AV374" s="12" t="s">
        <v>87</v>
      </c>
      <c r="AW374" s="12" t="s">
        <v>41</v>
      </c>
      <c r="AX374" s="12" t="s">
        <v>78</v>
      </c>
      <c r="AY374" s="195" t="s">
        <v>132</v>
      </c>
    </row>
    <row r="375" spans="2:51" s="12" customFormat="1" ht="13.5">
      <c r="B375" s="194"/>
      <c r="D375" s="187" t="s">
        <v>141</v>
      </c>
      <c r="E375" s="195" t="s">
        <v>5</v>
      </c>
      <c r="F375" s="196" t="s">
        <v>434</v>
      </c>
      <c r="H375" s="197">
        <v>4.1109999999999998</v>
      </c>
      <c r="I375" s="198"/>
      <c r="L375" s="194"/>
      <c r="M375" s="199"/>
      <c r="N375" s="200"/>
      <c r="O375" s="200"/>
      <c r="P375" s="200"/>
      <c r="Q375" s="200"/>
      <c r="R375" s="200"/>
      <c r="S375" s="200"/>
      <c r="T375" s="201"/>
      <c r="AT375" s="195" t="s">
        <v>141</v>
      </c>
      <c r="AU375" s="195" t="s">
        <v>87</v>
      </c>
      <c r="AV375" s="12" t="s">
        <v>87</v>
      </c>
      <c r="AW375" s="12" t="s">
        <v>41</v>
      </c>
      <c r="AX375" s="12" t="s">
        <v>78</v>
      </c>
      <c r="AY375" s="195" t="s">
        <v>132</v>
      </c>
    </row>
    <row r="376" spans="2:51" s="12" customFormat="1" ht="13.5">
      <c r="B376" s="194"/>
      <c r="D376" s="187" t="s">
        <v>141</v>
      </c>
      <c r="E376" s="195" t="s">
        <v>5</v>
      </c>
      <c r="F376" s="196" t="s">
        <v>435</v>
      </c>
      <c r="H376" s="197">
        <v>15.263</v>
      </c>
      <c r="I376" s="198"/>
      <c r="L376" s="194"/>
      <c r="M376" s="199"/>
      <c r="N376" s="200"/>
      <c r="O376" s="200"/>
      <c r="P376" s="200"/>
      <c r="Q376" s="200"/>
      <c r="R376" s="200"/>
      <c r="S376" s="200"/>
      <c r="T376" s="201"/>
      <c r="AT376" s="195" t="s">
        <v>141</v>
      </c>
      <c r="AU376" s="195" t="s">
        <v>87</v>
      </c>
      <c r="AV376" s="12" t="s">
        <v>87</v>
      </c>
      <c r="AW376" s="12" t="s">
        <v>41</v>
      </c>
      <c r="AX376" s="12" t="s">
        <v>78</v>
      </c>
      <c r="AY376" s="195" t="s">
        <v>132</v>
      </c>
    </row>
    <row r="377" spans="2:51" s="12" customFormat="1" ht="13.5">
      <c r="B377" s="194"/>
      <c r="D377" s="187" t="s">
        <v>141</v>
      </c>
      <c r="E377" s="195" t="s">
        <v>5</v>
      </c>
      <c r="F377" s="196" t="s">
        <v>436</v>
      </c>
      <c r="H377" s="197">
        <v>22.4</v>
      </c>
      <c r="I377" s="198"/>
      <c r="L377" s="194"/>
      <c r="M377" s="199"/>
      <c r="N377" s="200"/>
      <c r="O377" s="200"/>
      <c r="P377" s="200"/>
      <c r="Q377" s="200"/>
      <c r="R377" s="200"/>
      <c r="S377" s="200"/>
      <c r="T377" s="201"/>
      <c r="AT377" s="195" t="s">
        <v>141</v>
      </c>
      <c r="AU377" s="195" t="s">
        <v>87</v>
      </c>
      <c r="AV377" s="12" t="s">
        <v>87</v>
      </c>
      <c r="AW377" s="12" t="s">
        <v>41</v>
      </c>
      <c r="AX377" s="12" t="s">
        <v>78</v>
      </c>
      <c r="AY377" s="195" t="s">
        <v>132</v>
      </c>
    </row>
    <row r="378" spans="2:51" s="12" customFormat="1" ht="13.5">
      <c r="B378" s="194"/>
      <c r="D378" s="187" t="s">
        <v>141</v>
      </c>
      <c r="E378" s="195" t="s">
        <v>5</v>
      </c>
      <c r="F378" s="196" t="s">
        <v>437</v>
      </c>
      <c r="H378" s="197">
        <v>19.04</v>
      </c>
      <c r="I378" s="198"/>
      <c r="L378" s="194"/>
      <c r="M378" s="199"/>
      <c r="N378" s="200"/>
      <c r="O378" s="200"/>
      <c r="P378" s="200"/>
      <c r="Q378" s="200"/>
      <c r="R378" s="200"/>
      <c r="S378" s="200"/>
      <c r="T378" s="201"/>
      <c r="AT378" s="195" t="s">
        <v>141</v>
      </c>
      <c r="AU378" s="195" t="s">
        <v>87</v>
      </c>
      <c r="AV378" s="12" t="s">
        <v>87</v>
      </c>
      <c r="AW378" s="12" t="s">
        <v>41</v>
      </c>
      <c r="AX378" s="12" t="s">
        <v>78</v>
      </c>
      <c r="AY378" s="195" t="s">
        <v>132</v>
      </c>
    </row>
    <row r="379" spans="2:51" s="12" customFormat="1" ht="13.5">
      <c r="B379" s="194"/>
      <c r="D379" s="187" t="s">
        <v>141</v>
      </c>
      <c r="E379" s="195" t="s">
        <v>5</v>
      </c>
      <c r="F379" s="196" t="s">
        <v>438</v>
      </c>
      <c r="H379" s="197">
        <v>19.04</v>
      </c>
      <c r="I379" s="198"/>
      <c r="L379" s="194"/>
      <c r="M379" s="199"/>
      <c r="N379" s="200"/>
      <c r="O379" s="200"/>
      <c r="P379" s="200"/>
      <c r="Q379" s="200"/>
      <c r="R379" s="200"/>
      <c r="S379" s="200"/>
      <c r="T379" s="201"/>
      <c r="AT379" s="195" t="s">
        <v>141</v>
      </c>
      <c r="AU379" s="195" t="s">
        <v>87</v>
      </c>
      <c r="AV379" s="12" t="s">
        <v>87</v>
      </c>
      <c r="AW379" s="12" t="s">
        <v>41</v>
      </c>
      <c r="AX379" s="12" t="s">
        <v>78</v>
      </c>
      <c r="AY379" s="195" t="s">
        <v>132</v>
      </c>
    </row>
    <row r="380" spans="2:51" s="12" customFormat="1" ht="13.5">
      <c r="B380" s="194"/>
      <c r="D380" s="187" t="s">
        <v>141</v>
      </c>
      <c r="E380" s="195" t="s">
        <v>5</v>
      </c>
      <c r="F380" s="196" t="s">
        <v>439</v>
      </c>
      <c r="H380" s="197">
        <v>19.402000000000001</v>
      </c>
      <c r="I380" s="198"/>
      <c r="L380" s="194"/>
      <c r="M380" s="199"/>
      <c r="N380" s="200"/>
      <c r="O380" s="200"/>
      <c r="P380" s="200"/>
      <c r="Q380" s="200"/>
      <c r="R380" s="200"/>
      <c r="S380" s="200"/>
      <c r="T380" s="201"/>
      <c r="AT380" s="195" t="s">
        <v>141</v>
      </c>
      <c r="AU380" s="195" t="s">
        <v>87</v>
      </c>
      <c r="AV380" s="12" t="s">
        <v>87</v>
      </c>
      <c r="AW380" s="12" t="s">
        <v>41</v>
      </c>
      <c r="AX380" s="12" t="s">
        <v>78</v>
      </c>
      <c r="AY380" s="195" t="s">
        <v>132</v>
      </c>
    </row>
    <row r="381" spans="2:51" s="12" customFormat="1" ht="13.5">
      <c r="B381" s="194"/>
      <c r="D381" s="187" t="s">
        <v>141</v>
      </c>
      <c r="E381" s="195" t="s">
        <v>5</v>
      </c>
      <c r="F381" s="196" t="s">
        <v>440</v>
      </c>
      <c r="H381" s="197">
        <v>3.4849999999999999</v>
      </c>
      <c r="I381" s="198"/>
      <c r="L381" s="194"/>
      <c r="M381" s="199"/>
      <c r="N381" s="200"/>
      <c r="O381" s="200"/>
      <c r="P381" s="200"/>
      <c r="Q381" s="200"/>
      <c r="R381" s="200"/>
      <c r="S381" s="200"/>
      <c r="T381" s="201"/>
      <c r="AT381" s="195" t="s">
        <v>141</v>
      </c>
      <c r="AU381" s="195" t="s">
        <v>87</v>
      </c>
      <c r="AV381" s="12" t="s">
        <v>87</v>
      </c>
      <c r="AW381" s="12" t="s">
        <v>41</v>
      </c>
      <c r="AX381" s="12" t="s">
        <v>78</v>
      </c>
      <c r="AY381" s="195" t="s">
        <v>132</v>
      </c>
    </row>
    <row r="382" spans="2:51" s="12" customFormat="1" ht="13.5">
      <c r="B382" s="194"/>
      <c r="D382" s="187" t="s">
        <v>141</v>
      </c>
      <c r="E382" s="195" t="s">
        <v>5</v>
      </c>
      <c r="F382" s="196" t="s">
        <v>441</v>
      </c>
      <c r="H382" s="197">
        <v>3</v>
      </c>
      <c r="I382" s="198"/>
      <c r="L382" s="194"/>
      <c r="M382" s="199"/>
      <c r="N382" s="200"/>
      <c r="O382" s="200"/>
      <c r="P382" s="200"/>
      <c r="Q382" s="200"/>
      <c r="R382" s="200"/>
      <c r="S382" s="200"/>
      <c r="T382" s="201"/>
      <c r="AT382" s="195" t="s">
        <v>141</v>
      </c>
      <c r="AU382" s="195" t="s">
        <v>87</v>
      </c>
      <c r="AV382" s="12" t="s">
        <v>87</v>
      </c>
      <c r="AW382" s="12" t="s">
        <v>41</v>
      </c>
      <c r="AX382" s="12" t="s">
        <v>78</v>
      </c>
      <c r="AY382" s="195" t="s">
        <v>132</v>
      </c>
    </row>
    <row r="383" spans="2:51" s="12" customFormat="1" ht="13.5">
      <c r="B383" s="194"/>
      <c r="D383" s="187" t="s">
        <v>141</v>
      </c>
      <c r="E383" s="195" t="s">
        <v>5</v>
      </c>
      <c r="F383" s="196" t="s">
        <v>442</v>
      </c>
      <c r="H383" s="197">
        <v>3.468</v>
      </c>
      <c r="I383" s="198"/>
      <c r="L383" s="194"/>
      <c r="M383" s="199"/>
      <c r="N383" s="200"/>
      <c r="O383" s="200"/>
      <c r="P383" s="200"/>
      <c r="Q383" s="200"/>
      <c r="R383" s="200"/>
      <c r="S383" s="200"/>
      <c r="T383" s="201"/>
      <c r="AT383" s="195" t="s">
        <v>141</v>
      </c>
      <c r="AU383" s="195" t="s">
        <v>87</v>
      </c>
      <c r="AV383" s="12" t="s">
        <v>87</v>
      </c>
      <c r="AW383" s="12" t="s">
        <v>41</v>
      </c>
      <c r="AX383" s="12" t="s">
        <v>78</v>
      </c>
      <c r="AY383" s="195" t="s">
        <v>132</v>
      </c>
    </row>
    <row r="384" spans="2:51" s="12" customFormat="1" ht="13.5">
      <c r="B384" s="194"/>
      <c r="D384" s="187" t="s">
        <v>141</v>
      </c>
      <c r="E384" s="195" t="s">
        <v>5</v>
      </c>
      <c r="F384" s="196" t="s">
        <v>443</v>
      </c>
      <c r="H384" s="197">
        <v>33.799999999999997</v>
      </c>
      <c r="I384" s="198"/>
      <c r="L384" s="194"/>
      <c r="M384" s="199"/>
      <c r="N384" s="200"/>
      <c r="O384" s="200"/>
      <c r="P384" s="200"/>
      <c r="Q384" s="200"/>
      <c r="R384" s="200"/>
      <c r="S384" s="200"/>
      <c r="T384" s="201"/>
      <c r="AT384" s="195" t="s">
        <v>141</v>
      </c>
      <c r="AU384" s="195" t="s">
        <v>87</v>
      </c>
      <c r="AV384" s="12" t="s">
        <v>87</v>
      </c>
      <c r="AW384" s="12" t="s">
        <v>41</v>
      </c>
      <c r="AX384" s="12" t="s">
        <v>78</v>
      </c>
      <c r="AY384" s="195" t="s">
        <v>132</v>
      </c>
    </row>
    <row r="385" spans="2:51" s="12" customFormat="1" ht="13.5">
      <c r="B385" s="194"/>
      <c r="D385" s="187" t="s">
        <v>141</v>
      </c>
      <c r="E385" s="195" t="s">
        <v>5</v>
      </c>
      <c r="F385" s="196" t="s">
        <v>444</v>
      </c>
      <c r="H385" s="197">
        <v>28</v>
      </c>
      <c r="I385" s="198"/>
      <c r="L385" s="194"/>
      <c r="M385" s="199"/>
      <c r="N385" s="200"/>
      <c r="O385" s="200"/>
      <c r="P385" s="200"/>
      <c r="Q385" s="200"/>
      <c r="R385" s="200"/>
      <c r="S385" s="200"/>
      <c r="T385" s="201"/>
      <c r="AT385" s="195" t="s">
        <v>141</v>
      </c>
      <c r="AU385" s="195" t="s">
        <v>87</v>
      </c>
      <c r="AV385" s="12" t="s">
        <v>87</v>
      </c>
      <c r="AW385" s="12" t="s">
        <v>41</v>
      </c>
      <c r="AX385" s="12" t="s">
        <v>78</v>
      </c>
      <c r="AY385" s="195" t="s">
        <v>132</v>
      </c>
    </row>
    <row r="386" spans="2:51" s="12" customFormat="1" ht="13.5">
      <c r="B386" s="194"/>
      <c r="D386" s="187" t="s">
        <v>141</v>
      </c>
      <c r="E386" s="195" t="s">
        <v>5</v>
      </c>
      <c r="F386" s="196" t="s">
        <v>445</v>
      </c>
      <c r="H386" s="197">
        <v>27.5</v>
      </c>
      <c r="I386" s="198"/>
      <c r="L386" s="194"/>
      <c r="M386" s="199"/>
      <c r="N386" s="200"/>
      <c r="O386" s="200"/>
      <c r="P386" s="200"/>
      <c r="Q386" s="200"/>
      <c r="R386" s="200"/>
      <c r="S386" s="200"/>
      <c r="T386" s="201"/>
      <c r="AT386" s="195" t="s">
        <v>141</v>
      </c>
      <c r="AU386" s="195" t="s">
        <v>87</v>
      </c>
      <c r="AV386" s="12" t="s">
        <v>87</v>
      </c>
      <c r="AW386" s="12" t="s">
        <v>41</v>
      </c>
      <c r="AX386" s="12" t="s">
        <v>78</v>
      </c>
      <c r="AY386" s="195" t="s">
        <v>132</v>
      </c>
    </row>
    <row r="387" spans="2:51" s="12" customFormat="1" ht="13.5">
      <c r="B387" s="194"/>
      <c r="D387" s="187" t="s">
        <v>141</v>
      </c>
      <c r="E387" s="195" t="s">
        <v>5</v>
      </c>
      <c r="F387" s="196" t="s">
        <v>446</v>
      </c>
      <c r="H387" s="197">
        <v>3.1269999999999998</v>
      </c>
      <c r="I387" s="198"/>
      <c r="L387" s="194"/>
      <c r="M387" s="199"/>
      <c r="N387" s="200"/>
      <c r="O387" s="200"/>
      <c r="P387" s="200"/>
      <c r="Q387" s="200"/>
      <c r="R387" s="200"/>
      <c r="S387" s="200"/>
      <c r="T387" s="201"/>
      <c r="AT387" s="195" t="s">
        <v>141</v>
      </c>
      <c r="AU387" s="195" t="s">
        <v>87</v>
      </c>
      <c r="AV387" s="12" t="s">
        <v>87</v>
      </c>
      <c r="AW387" s="12" t="s">
        <v>41</v>
      </c>
      <c r="AX387" s="12" t="s">
        <v>78</v>
      </c>
      <c r="AY387" s="195" t="s">
        <v>132</v>
      </c>
    </row>
    <row r="388" spans="2:51" s="12" customFormat="1" ht="13.5">
      <c r="B388" s="194"/>
      <c r="D388" s="187" t="s">
        <v>141</v>
      </c>
      <c r="E388" s="195" t="s">
        <v>5</v>
      </c>
      <c r="F388" s="196" t="s">
        <v>447</v>
      </c>
      <c r="H388" s="197">
        <v>23.8</v>
      </c>
      <c r="I388" s="198"/>
      <c r="L388" s="194"/>
      <c r="M388" s="199"/>
      <c r="N388" s="200"/>
      <c r="O388" s="200"/>
      <c r="P388" s="200"/>
      <c r="Q388" s="200"/>
      <c r="R388" s="200"/>
      <c r="S388" s="200"/>
      <c r="T388" s="201"/>
      <c r="AT388" s="195" t="s">
        <v>141</v>
      </c>
      <c r="AU388" s="195" t="s">
        <v>87</v>
      </c>
      <c r="AV388" s="12" t="s">
        <v>87</v>
      </c>
      <c r="AW388" s="12" t="s">
        <v>41</v>
      </c>
      <c r="AX388" s="12" t="s">
        <v>78</v>
      </c>
      <c r="AY388" s="195" t="s">
        <v>132</v>
      </c>
    </row>
    <row r="389" spans="2:51" s="12" customFormat="1" ht="13.5">
      <c r="B389" s="194"/>
      <c r="D389" s="187" t="s">
        <v>141</v>
      </c>
      <c r="E389" s="195" t="s">
        <v>5</v>
      </c>
      <c r="F389" s="196" t="s">
        <v>448</v>
      </c>
      <c r="H389" s="197">
        <v>3.04</v>
      </c>
      <c r="I389" s="198"/>
      <c r="L389" s="194"/>
      <c r="M389" s="199"/>
      <c r="N389" s="200"/>
      <c r="O389" s="200"/>
      <c r="P389" s="200"/>
      <c r="Q389" s="200"/>
      <c r="R389" s="200"/>
      <c r="S389" s="200"/>
      <c r="T389" s="201"/>
      <c r="AT389" s="195" t="s">
        <v>141</v>
      </c>
      <c r="AU389" s="195" t="s">
        <v>87</v>
      </c>
      <c r="AV389" s="12" t="s">
        <v>87</v>
      </c>
      <c r="AW389" s="12" t="s">
        <v>41</v>
      </c>
      <c r="AX389" s="12" t="s">
        <v>78</v>
      </c>
      <c r="AY389" s="195" t="s">
        <v>132</v>
      </c>
    </row>
    <row r="390" spans="2:51" s="12" customFormat="1" ht="13.5">
      <c r="B390" s="194"/>
      <c r="D390" s="187" t="s">
        <v>141</v>
      </c>
      <c r="E390" s="195" t="s">
        <v>5</v>
      </c>
      <c r="F390" s="196" t="s">
        <v>449</v>
      </c>
      <c r="H390" s="197">
        <v>23.8</v>
      </c>
      <c r="I390" s="198"/>
      <c r="L390" s="194"/>
      <c r="M390" s="199"/>
      <c r="N390" s="200"/>
      <c r="O390" s="200"/>
      <c r="P390" s="200"/>
      <c r="Q390" s="200"/>
      <c r="R390" s="200"/>
      <c r="S390" s="200"/>
      <c r="T390" s="201"/>
      <c r="AT390" s="195" t="s">
        <v>141</v>
      </c>
      <c r="AU390" s="195" t="s">
        <v>87</v>
      </c>
      <c r="AV390" s="12" t="s">
        <v>87</v>
      </c>
      <c r="AW390" s="12" t="s">
        <v>41</v>
      </c>
      <c r="AX390" s="12" t="s">
        <v>78</v>
      </c>
      <c r="AY390" s="195" t="s">
        <v>132</v>
      </c>
    </row>
    <row r="391" spans="2:51" s="12" customFormat="1" ht="13.5">
      <c r="B391" s="194"/>
      <c r="D391" s="187" t="s">
        <v>141</v>
      </c>
      <c r="E391" s="195" t="s">
        <v>5</v>
      </c>
      <c r="F391" s="196" t="s">
        <v>450</v>
      </c>
      <c r="H391" s="197">
        <v>3.056</v>
      </c>
      <c r="I391" s="198"/>
      <c r="L391" s="194"/>
      <c r="M391" s="199"/>
      <c r="N391" s="200"/>
      <c r="O391" s="200"/>
      <c r="P391" s="200"/>
      <c r="Q391" s="200"/>
      <c r="R391" s="200"/>
      <c r="S391" s="200"/>
      <c r="T391" s="201"/>
      <c r="AT391" s="195" t="s">
        <v>141</v>
      </c>
      <c r="AU391" s="195" t="s">
        <v>87</v>
      </c>
      <c r="AV391" s="12" t="s">
        <v>87</v>
      </c>
      <c r="AW391" s="12" t="s">
        <v>41</v>
      </c>
      <c r="AX391" s="12" t="s">
        <v>78</v>
      </c>
      <c r="AY391" s="195" t="s">
        <v>132</v>
      </c>
    </row>
    <row r="392" spans="2:51" s="12" customFormat="1" ht="13.5">
      <c r="B392" s="194"/>
      <c r="D392" s="187" t="s">
        <v>141</v>
      </c>
      <c r="E392" s="195" t="s">
        <v>5</v>
      </c>
      <c r="F392" s="196" t="s">
        <v>451</v>
      </c>
      <c r="H392" s="197">
        <v>19.600000000000001</v>
      </c>
      <c r="I392" s="198"/>
      <c r="L392" s="194"/>
      <c r="M392" s="199"/>
      <c r="N392" s="200"/>
      <c r="O392" s="200"/>
      <c r="P392" s="200"/>
      <c r="Q392" s="200"/>
      <c r="R392" s="200"/>
      <c r="S392" s="200"/>
      <c r="T392" s="201"/>
      <c r="AT392" s="195" t="s">
        <v>141</v>
      </c>
      <c r="AU392" s="195" t="s">
        <v>87</v>
      </c>
      <c r="AV392" s="12" t="s">
        <v>87</v>
      </c>
      <c r="AW392" s="12" t="s">
        <v>41</v>
      </c>
      <c r="AX392" s="12" t="s">
        <v>78</v>
      </c>
      <c r="AY392" s="195" t="s">
        <v>132</v>
      </c>
    </row>
    <row r="393" spans="2:51" s="12" customFormat="1" ht="13.5">
      <c r="B393" s="194"/>
      <c r="D393" s="187" t="s">
        <v>141</v>
      </c>
      <c r="E393" s="195" t="s">
        <v>5</v>
      </c>
      <c r="F393" s="196" t="s">
        <v>452</v>
      </c>
      <c r="H393" s="197">
        <v>5.3959999999999999</v>
      </c>
      <c r="I393" s="198"/>
      <c r="L393" s="194"/>
      <c r="M393" s="199"/>
      <c r="N393" s="200"/>
      <c r="O393" s="200"/>
      <c r="P393" s="200"/>
      <c r="Q393" s="200"/>
      <c r="R393" s="200"/>
      <c r="S393" s="200"/>
      <c r="T393" s="201"/>
      <c r="AT393" s="195" t="s">
        <v>141</v>
      </c>
      <c r="AU393" s="195" t="s">
        <v>87</v>
      </c>
      <c r="AV393" s="12" t="s">
        <v>87</v>
      </c>
      <c r="AW393" s="12" t="s">
        <v>41</v>
      </c>
      <c r="AX393" s="12" t="s">
        <v>78</v>
      </c>
      <c r="AY393" s="195" t="s">
        <v>132</v>
      </c>
    </row>
    <row r="394" spans="2:51" s="12" customFormat="1" ht="13.5">
      <c r="B394" s="194"/>
      <c r="D394" s="187" t="s">
        <v>141</v>
      </c>
      <c r="E394" s="195" t="s">
        <v>5</v>
      </c>
      <c r="F394" s="196" t="s">
        <v>453</v>
      </c>
      <c r="H394" s="197">
        <v>3.13</v>
      </c>
      <c r="I394" s="198"/>
      <c r="L394" s="194"/>
      <c r="M394" s="199"/>
      <c r="N394" s="200"/>
      <c r="O394" s="200"/>
      <c r="P394" s="200"/>
      <c r="Q394" s="200"/>
      <c r="R394" s="200"/>
      <c r="S394" s="200"/>
      <c r="T394" s="201"/>
      <c r="AT394" s="195" t="s">
        <v>141</v>
      </c>
      <c r="AU394" s="195" t="s">
        <v>87</v>
      </c>
      <c r="AV394" s="12" t="s">
        <v>87</v>
      </c>
      <c r="AW394" s="12" t="s">
        <v>41</v>
      </c>
      <c r="AX394" s="12" t="s">
        <v>78</v>
      </c>
      <c r="AY394" s="195" t="s">
        <v>132</v>
      </c>
    </row>
    <row r="395" spans="2:51" s="13" customFormat="1" ht="13.5">
      <c r="B395" s="202"/>
      <c r="D395" s="187" t="s">
        <v>141</v>
      </c>
      <c r="E395" s="203" t="s">
        <v>5</v>
      </c>
      <c r="F395" s="204" t="s">
        <v>150</v>
      </c>
      <c r="H395" s="205">
        <v>508.15600000000001</v>
      </c>
      <c r="I395" s="206"/>
      <c r="L395" s="202"/>
      <c r="M395" s="207"/>
      <c r="N395" s="208"/>
      <c r="O395" s="208"/>
      <c r="P395" s="208"/>
      <c r="Q395" s="208"/>
      <c r="R395" s="208"/>
      <c r="S395" s="208"/>
      <c r="T395" s="209"/>
      <c r="AT395" s="203" t="s">
        <v>141</v>
      </c>
      <c r="AU395" s="203" t="s">
        <v>87</v>
      </c>
      <c r="AV395" s="13" t="s">
        <v>151</v>
      </c>
      <c r="AW395" s="13" t="s">
        <v>41</v>
      </c>
      <c r="AX395" s="13" t="s">
        <v>78</v>
      </c>
      <c r="AY395" s="203" t="s">
        <v>132</v>
      </c>
    </row>
    <row r="396" spans="2:51" s="12" customFormat="1" ht="13.5">
      <c r="B396" s="194"/>
      <c r="D396" s="187" t="s">
        <v>141</v>
      </c>
      <c r="E396" s="195" t="s">
        <v>5</v>
      </c>
      <c r="F396" s="196" t="s">
        <v>454</v>
      </c>
      <c r="H396" s="197">
        <v>1.6579999999999999</v>
      </c>
      <c r="I396" s="198"/>
      <c r="L396" s="194"/>
      <c r="M396" s="199"/>
      <c r="N396" s="200"/>
      <c r="O396" s="200"/>
      <c r="P396" s="200"/>
      <c r="Q396" s="200"/>
      <c r="R396" s="200"/>
      <c r="S396" s="200"/>
      <c r="T396" s="201"/>
      <c r="AT396" s="195" t="s">
        <v>141</v>
      </c>
      <c r="AU396" s="195" t="s">
        <v>87</v>
      </c>
      <c r="AV396" s="12" t="s">
        <v>87</v>
      </c>
      <c r="AW396" s="12" t="s">
        <v>41</v>
      </c>
      <c r="AX396" s="12" t="s">
        <v>78</v>
      </c>
      <c r="AY396" s="195" t="s">
        <v>132</v>
      </c>
    </row>
    <row r="397" spans="2:51" s="12" customFormat="1" ht="13.5">
      <c r="B397" s="194"/>
      <c r="D397" s="187" t="s">
        <v>141</v>
      </c>
      <c r="E397" s="195" t="s">
        <v>5</v>
      </c>
      <c r="F397" s="196" t="s">
        <v>455</v>
      </c>
      <c r="H397" s="197">
        <v>1.649</v>
      </c>
      <c r="I397" s="198"/>
      <c r="L397" s="194"/>
      <c r="M397" s="199"/>
      <c r="N397" s="200"/>
      <c r="O397" s="200"/>
      <c r="P397" s="200"/>
      <c r="Q397" s="200"/>
      <c r="R397" s="200"/>
      <c r="S397" s="200"/>
      <c r="T397" s="201"/>
      <c r="AT397" s="195" t="s">
        <v>141</v>
      </c>
      <c r="AU397" s="195" t="s">
        <v>87</v>
      </c>
      <c r="AV397" s="12" t="s">
        <v>87</v>
      </c>
      <c r="AW397" s="12" t="s">
        <v>41</v>
      </c>
      <c r="AX397" s="12" t="s">
        <v>78</v>
      </c>
      <c r="AY397" s="195" t="s">
        <v>132</v>
      </c>
    </row>
    <row r="398" spans="2:51" s="12" customFormat="1" ht="13.5">
      <c r="B398" s="194"/>
      <c r="D398" s="187" t="s">
        <v>141</v>
      </c>
      <c r="E398" s="195" t="s">
        <v>5</v>
      </c>
      <c r="F398" s="196" t="s">
        <v>456</v>
      </c>
      <c r="H398" s="197">
        <v>2.0089999999999999</v>
      </c>
      <c r="I398" s="198"/>
      <c r="L398" s="194"/>
      <c r="M398" s="199"/>
      <c r="N398" s="200"/>
      <c r="O398" s="200"/>
      <c r="P398" s="200"/>
      <c r="Q398" s="200"/>
      <c r="R398" s="200"/>
      <c r="S398" s="200"/>
      <c r="T398" s="201"/>
      <c r="AT398" s="195" t="s">
        <v>141</v>
      </c>
      <c r="AU398" s="195" t="s">
        <v>87</v>
      </c>
      <c r="AV398" s="12" t="s">
        <v>87</v>
      </c>
      <c r="AW398" s="12" t="s">
        <v>41</v>
      </c>
      <c r="AX398" s="12" t="s">
        <v>78</v>
      </c>
      <c r="AY398" s="195" t="s">
        <v>132</v>
      </c>
    </row>
    <row r="399" spans="2:51" s="13" customFormat="1" ht="13.5">
      <c r="B399" s="202"/>
      <c r="D399" s="187" t="s">
        <v>141</v>
      </c>
      <c r="E399" s="203" t="s">
        <v>5</v>
      </c>
      <c r="F399" s="204" t="s">
        <v>150</v>
      </c>
      <c r="H399" s="205">
        <v>5.3159999999999998</v>
      </c>
      <c r="I399" s="206"/>
      <c r="L399" s="202"/>
      <c r="M399" s="207"/>
      <c r="N399" s="208"/>
      <c r="O399" s="208"/>
      <c r="P399" s="208"/>
      <c r="Q399" s="208"/>
      <c r="R399" s="208"/>
      <c r="S399" s="208"/>
      <c r="T399" s="209"/>
      <c r="AT399" s="203" t="s">
        <v>141</v>
      </c>
      <c r="AU399" s="203" t="s">
        <v>87</v>
      </c>
      <c r="AV399" s="13" t="s">
        <v>151</v>
      </c>
      <c r="AW399" s="13" t="s">
        <v>41</v>
      </c>
      <c r="AX399" s="13" t="s">
        <v>78</v>
      </c>
      <c r="AY399" s="203" t="s">
        <v>132</v>
      </c>
    </row>
    <row r="400" spans="2:51" s="14" customFormat="1" ht="13.5">
      <c r="B400" s="210"/>
      <c r="D400" s="187" t="s">
        <v>141</v>
      </c>
      <c r="E400" s="211" t="s">
        <v>5</v>
      </c>
      <c r="F400" s="212" t="s">
        <v>160</v>
      </c>
      <c r="H400" s="213">
        <v>583.32899999999995</v>
      </c>
      <c r="I400" s="214"/>
      <c r="L400" s="210"/>
      <c r="M400" s="215"/>
      <c r="N400" s="216"/>
      <c r="O400" s="216"/>
      <c r="P400" s="216"/>
      <c r="Q400" s="216"/>
      <c r="R400" s="216"/>
      <c r="S400" s="216"/>
      <c r="T400" s="217"/>
      <c r="AT400" s="211" t="s">
        <v>141</v>
      </c>
      <c r="AU400" s="211" t="s">
        <v>87</v>
      </c>
      <c r="AV400" s="14" t="s">
        <v>139</v>
      </c>
      <c r="AW400" s="14" t="s">
        <v>41</v>
      </c>
      <c r="AX400" s="14" t="s">
        <v>25</v>
      </c>
      <c r="AY400" s="211" t="s">
        <v>132</v>
      </c>
    </row>
    <row r="401" spans="2:65" s="1" customFormat="1" ht="16.5" customHeight="1">
      <c r="B401" s="173"/>
      <c r="C401" s="174" t="s">
        <v>11</v>
      </c>
      <c r="D401" s="174" t="s">
        <v>135</v>
      </c>
      <c r="E401" s="175" t="s">
        <v>457</v>
      </c>
      <c r="F401" s="176" t="s">
        <v>458</v>
      </c>
      <c r="G401" s="177" t="s">
        <v>138</v>
      </c>
      <c r="H401" s="178">
        <v>1067.319</v>
      </c>
      <c r="I401" s="179"/>
      <c r="J401" s="180">
        <f>ROUND(I401*H401,2)</f>
        <v>0</v>
      </c>
      <c r="K401" s="176" t="s">
        <v>5</v>
      </c>
      <c r="L401" s="42"/>
      <c r="M401" s="181" t="s">
        <v>5</v>
      </c>
      <c r="N401" s="182" t="s">
        <v>49</v>
      </c>
      <c r="O401" s="43"/>
      <c r="P401" s="183">
        <f>O401*H401</f>
        <v>0</v>
      </c>
      <c r="Q401" s="183">
        <v>0</v>
      </c>
      <c r="R401" s="183">
        <f>Q401*H401</f>
        <v>0</v>
      </c>
      <c r="S401" s="183">
        <v>0</v>
      </c>
      <c r="T401" s="184">
        <f>S401*H401</f>
        <v>0</v>
      </c>
      <c r="AR401" s="24" t="s">
        <v>139</v>
      </c>
      <c r="AT401" s="24" t="s">
        <v>135</v>
      </c>
      <c r="AU401" s="24" t="s">
        <v>87</v>
      </c>
      <c r="AY401" s="24" t="s">
        <v>132</v>
      </c>
      <c r="BE401" s="185">
        <f>IF(N401="základní",J401,0)</f>
        <v>0</v>
      </c>
      <c r="BF401" s="185">
        <f>IF(N401="snížená",J401,0)</f>
        <v>0</v>
      </c>
      <c r="BG401" s="185">
        <f>IF(N401="zákl. přenesená",J401,0)</f>
        <v>0</v>
      </c>
      <c r="BH401" s="185">
        <f>IF(N401="sníž. přenesená",J401,0)</f>
        <v>0</v>
      </c>
      <c r="BI401" s="185">
        <f>IF(N401="nulová",J401,0)</f>
        <v>0</v>
      </c>
      <c r="BJ401" s="24" t="s">
        <v>25</v>
      </c>
      <c r="BK401" s="185">
        <f>ROUND(I401*H401,2)</f>
        <v>0</v>
      </c>
      <c r="BL401" s="24" t="s">
        <v>139</v>
      </c>
      <c r="BM401" s="24" t="s">
        <v>459</v>
      </c>
    </row>
    <row r="402" spans="2:65" s="11" customFormat="1" ht="13.5">
      <c r="B402" s="186"/>
      <c r="D402" s="187" t="s">
        <v>141</v>
      </c>
      <c r="E402" s="188" t="s">
        <v>5</v>
      </c>
      <c r="F402" s="189" t="s">
        <v>247</v>
      </c>
      <c r="H402" s="188" t="s">
        <v>5</v>
      </c>
      <c r="I402" s="190"/>
      <c r="L402" s="186"/>
      <c r="M402" s="191"/>
      <c r="N402" s="192"/>
      <c r="O402" s="192"/>
      <c r="P402" s="192"/>
      <c r="Q402" s="192"/>
      <c r="R402" s="192"/>
      <c r="S402" s="192"/>
      <c r="T402" s="193"/>
      <c r="AT402" s="188" t="s">
        <v>141</v>
      </c>
      <c r="AU402" s="188" t="s">
        <v>87</v>
      </c>
      <c r="AV402" s="11" t="s">
        <v>25</v>
      </c>
      <c r="AW402" s="11" t="s">
        <v>41</v>
      </c>
      <c r="AX402" s="11" t="s">
        <v>78</v>
      </c>
      <c r="AY402" s="188" t="s">
        <v>132</v>
      </c>
    </row>
    <row r="403" spans="2:65" s="12" customFormat="1" ht="13.5">
      <c r="B403" s="194"/>
      <c r="D403" s="187" t="s">
        <v>141</v>
      </c>
      <c r="E403" s="195" t="s">
        <v>5</v>
      </c>
      <c r="F403" s="196" t="s">
        <v>332</v>
      </c>
      <c r="H403" s="197">
        <v>352.05500000000001</v>
      </c>
      <c r="I403" s="198"/>
      <c r="L403" s="194"/>
      <c r="M403" s="199"/>
      <c r="N403" s="200"/>
      <c r="O403" s="200"/>
      <c r="P403" s="200"/>
      <c r="Q403" s="200"/>
      <c r="R403" s="200"/>
      <c r="S403" s="200"/>
      <c r="T403" s="201"/>
      <c r="AT403" s="195" t="s">
        <v>141</v>
      </c>
      <c r="AU403" s="195" t="s">
        <v>87</v>
      </c>
      <c r="AV403" s="12" t="s">
        <v>87</v>
      </c>
      <c r="AW403" s="12" t="s">
        <v>41</v>
      </c>
      <c r="AX403" s="12" t="s">
        <v>78</v>
      </c>
      <c r="AY403" s="195" t="s">
        <v>132</v>
      </c>
    </row>
    <row r="404" spans="2:65" s="12" customFormat="1" ht="13.5">
      <c r="B404" s="194"/>
      <c r="D404" s="187" t="s">
        <v>141</v>
      </c>
      <c r="E404" s="195" t="s">
        <v>5</v>
      </c>
      <c r="F404" s="196" t="s">
        <v>333</v>
      </c>
      <c r="H404" s="197">
        <v>-0.82</v>
      </c>
      <c r="I404" s="198"/>
      <c r="L404" s="194"/>
      <c r="M404" s="199"/>
      <c r="N404" s="200"/>
      <c r="O404" s="200"/>
      <c r="P404" s="200"/>
      <c r="Q404" s="200"/>
      <c r="R404" s="200"/>
      <c r="S404" s="200"/>
      <c r="T404" s="201"/>
      <c r="AT404" s="195" t="s">
        <v>141</v>
      </c>
      <c r="AU404" s="195" t="s">
        <v>87</v>
      </c>
      <c r="AV404" s="12" t="s">
        <v>87</v>
      </c>
      <c r="AW404" s="12" t="s">
        <v>41</v>
      </c>
      <c r="AX404" s="12" t="s">
        <v>78</v>
      </c>
      <c r="AY404" s="195" t="s">
        <v>132</v>
      </c>
    </row>
    <row r="405" spans="2:65" s="12" customFormat="1" ht="13.5">
      <c r="B405" s="194"/>
      <c r="D405" s="187" t="s">
        <v>141</v>
      </c>
      <c r="E405" s="195" t="s">
        <v>5</v>
      </c>
      <c r="F405" s="196" t="s">
        <v>334</v>
      </c>
      <c r="H405" s="197">
        <v>-0.52</v>
      </c>
      <c r="I405" s="198"/>
      <c r="L405" s="194"/>
      <c r="M405" s="199"/>
      <c r="N405" s="200"/>
      <c r="O405" s="200"/>
      <c r="P405" s="200"/>
      <c r="Q405" s="200"/>
      <c r="R405" s="200"/>
      <c r="S405" s="200"/>
      <c r="T405" s="201"/>
      <c r="AT405" s="195" t="s">
        <v>141</v>
      </c>
      <c r="AU405" s="195" t="s">
        <v>87</v>
      </c>
      <c r="AV405" s="12" t="s">
        <v>87</v>
      </c>
      <c r="AW405" s="12" t="s">
        <v>41</v>
      </c>
      <c r="AX405" s="12" t="s">
        <v>78</v>
      </c>
      <c r="AY405" s="195" t="s">
        <v>132</v>
      </c>
    </row>
    <row r="406" spans="2:65" s="12" customFormat="1" ht="13.5">
      <c r="B406" s="194"/>
      <c r="D406" s="187" t="s">
        <v>141</v>
      </c>
      <c r="E406" s="195" t="s">
        <v>5</v>
      </c>
      <c r="F406" s="196" t="s">
        <v>335</v>
      </c>
      <c r="H406" s="197">
        <v>-27.95</v>
      </c>
      <c r="I406" s="198"/>
      <c r="L406" s="194"/>
      <c r="M406" s="199"/>
      <c r="N406" s="200"/>
      <c r="O406" s="200"/>
      <c r="P406" s="200"/>
      <c r="Q406" s="200"/>
      <c r="R406" s="200"/>
      <c r="S406" s="200"/>
      <c r="T406" s="201"/>
      <c r="AT406" s="195" t="s">
        <v>141</v>
      </c>
      <c r="AU406" s="195" t="s">
        <v>87</v>
      </c>
      <c r="AV406" s="12" t="s">
        <v>87</v>
      </c>
      <c r="AW406" s="12" t="s">
        <v>41</v>
      </c>
      <c r="AX406" s="12" t="s">
        <v>78</v>
      </c>
      <c r="AY406" s="195" t="s">
        <v>132</v>
      </c>
    </row>
    <row r="407" spans="2:65" s="12" customFormat="1" ht="13.5">
      <c r="B407" s="194"/>
      <c r="D407" s="187" t="s">
        <v>141</v>
      </c>
      <c r="E407" s="195" t="s">
        <v>5</v>
      </c>
      <c r="F407" s="196" t="s">
        <v>336</v>
      </c>
      <c r="H407" s="197">
        <v>-22.9</v>
      </c>
      <c r="I407" s="198"/>
      <c r="L407" s="194"/>
      <c r="M407" s="199"/>
      <c r="N407" s="200"/>
      <c r="O407" s="200"/>
      <c r="P407" s="200"/>
      <c r="Q407" s="200"/>
      <c r="R407" s="200"/>
      <c r="S407" s="200"/>
      <c r="T407" s="201"/>
      <c r="AT407" s="195" t="s">
        <v>141</v>
      </c>
      <c r="AU407" s="195" t="s">
        <v>87</v>
      </c>
      <c r="AV407" s="12" t="s">
        <v>87</v>
      </c>
      <c r="AW407" s="12" t="s">
        <v>41</v>
      </c>
      <c r="AX407" s="12" t="s">
        <v>78</v>
      </c>
      <c r="AY407" s="195" t="s">
        <v>132</v>
      </c>
    </row>
    <row r="408" spans="2:65" s="12" customFormat="1" ht="13.5">
      <c r="B408" s="194"/>
      <c r="D408" s="187" t="s">
        <v>141</v>
      </c>
      <c r="E408" s="195" t="s">
        <v>5</v>
      </c>
      <c r="F408" s="196" t="s">
        <v>337</v>
      </c>
      <c r="H408" s="197">
        <v>-21.702999999999999</v>
      </c>
      <c r="I408" s="198"/>
      <c r="L408" s="194"/>
      <c r="M408" s="199"/>
      <c r="N408" s="200"/>
      <c r="O408" s="200"/>
      <c r="P408" s="200"/>
      <c r="Q408" s="200"/>
      <c r="R408" s="200"/>
      <c r="S408" s="200"/>
      <c r="T408" s="201"/>
      <c r="AT408" s="195" t="s">
        <v>141</v>
      </c>
      <c r="AU408" s="195" t="s">
        <v>87</v>
      </c>
      <c r="AV408" s="12" t="s">
        <v>87</v>
      </c>
      <c r="AW408" s="12" t="s">
        <v>41</v>
      </c>
      <c r="AX408" s="12" t="s">
        <v>78</v>
      </c>
      <c r="AY408" s="195" t="s">
        <v>132</v>
      </c>
    </row>
    <row r="409" spans="2:65" s="12" customFormat="1" ht="13.5">
      <c r="B409" s="194"/>
      <c r="D409" s="187" t="s">
        <v>141</v>
      </c>
      <c r="E409" s="195" t="s">
        <v>5</v>
      </c>
      <c r="F409" s="196" t="s">
        <v>338</v>
      </c>
      <c r="H409" s="197">
        <v>-18.84</v>
      </c>
      <c r="I409" s="198"/>
      <c r="L409" s="194"/>
      <c r="M409" s="199"/>
      <c r="N409" s="200"/>
      <c r="O409" s="200"/>
      <c r="P409" s="200"/>
      <c r="Q409" s="200"/>
      <c r="R409" s="200"/>
      <c r="S409" s="200"/>
      <c r="T409" s="201"/>
      <c r="AT409" s="195" t="s">
        <v>141</v>
      </c>
      <c r="AU409" s="195" t="s">
        <v>87</v>
      </c>
      <c r="AV409" s="12" t="s">
        <v>87</v>
      </c>
      <c r="AW409" s="12" t="s">
        <v>41</v>
      </c>
      <c r="AX409" s="12" t="s">
        <v>78</v>
      </c>
      <c r="AY409" s="195" t="s">
        <v>132</v>
      </c>
    </row>
    <row r="410" spans="2:65" s="12" customFormat="1" ht="13.5">
      <c r="B410" s="194"/>
      <c r="D410" s="187" t="s">
        <v>141</v>
      </c>
      <c r="E410" s="195" t="s">
        <v>5</v>
      </c>
      <c r="F410" s="196" t="s">
        <v>339</v>
      </c>
      <c r="H410" s="197">
        <v>-18.84</v>
      </c>
      <c r="I410" s="198"/>
      <c r="L410" s="194"/>
      <c r="M410" s="199"/>
      <c r="N410" s="200"/>
      <c r="O410" s="200"/>
      <c r="P410" s="200"/>
      <c r="Q410" s="200"/>
      <c r="R410" s="200"/>
      <c r="S410" s="200"/>
      <c r="T410" s="201"/>
      <c r="AT410" s="195" t="s">
        <v>141</v>
      </c>
      <c r="AU410" s="195" t="s">
        <v>87</v>
      </c>
      <c r="AV410" s="12" t="s">
        <v>87</v>
      </c>
      <c r="AW410" s="12" t="s">
        <v>41</v>
      </c>
      <c r="AX410" s="12" t="s">
        <v>78</v>
      </c>
      <c r="AY410" s="195" t="s">
        <v>132</v>
      </c>
    </row>
    <row r="411" spans="2:65" s="12" customFormat="1" ht="13.5">
      <c r="B411" s="194"/>
      <c r="D411" s="187" t="s">
        <v>141</v>
      </c>
      <c r="E411" s="195" t="s">
        <v>5</v>
      </c>
      <c r="F411" s="196" t="s">
        <v>248</v>
      </c>
      <c r="H411" s="197">
        <v>59.857999999999997</v>
      </c>
      <c r="I411" s="198"/>
      <c r="L411" s="194"/>
      <c r="M411" s="199"/>
      <c r="N411" s="200"/>
      <c r="O411" s="200"/>
      <c r="P411" s="200"/>
      <c r="Q411" s="200"/>
      <c r="R411" s="200"/>
      <c r="S411" s="200"/>
      <c r="T411" s="201"/>
      <c r="AT411" s="195" t="s">
        <v>141</v>
      </c>
      <c r="AU411" s="195" t="s">
        <v>87</v>
      </c>
      <c r="AV411" s="12" t="s">
        <v>87</v>
      </c>
      <c r="AW411" s="12" t="s">
        <v>41</v>
      </c>
      <c r="AX411" s="12" t="s">
        <v>78</v>
      </c>
      <c r="AY411" s="195" t="s">
        <v>132</v>
      </c>
    </row>
    <row r="412" spans="2:65" s="12" customFormat="1" ht="13.5">
      <c r="B412" s="194"/>
      <c r="D412" s="187" t="s">
        <v>141</v>
      </c>
      <c r="E412" s="195" t="s">
        <v>5</v>
      </c>
      <c r="F412" s="196" t="s">
        <v>249</v>
      </c>
      <c r="H412" s="197">
        <v>-4.274</v>
      </c>
      <c r="I412" s="198"/>
      <c r="L412" s="194"/>
      <c r="M412" s="199"/>
      <c r="N412" s="200"/>
      <c r="O412" s="200"/>
      <c r="P412" s="200"/>
      <c r="Q412" s="200"/>
      <c r="R412" s="200"/>
      <c r="S412" s="200"/>
      <c r="T412" s="201"/>
      <c r="AT412" s="195" t="s">
        <v>141</v>
      </c>
      <c r="AU412" s="195" t="s">
        <v>87</v>
      </c>
      <c r="AV412" s="12" t="s">
        <v>87</v>
      </c>
      <c r="AW412" s="12" t="s">
        <v>41</v>
      </c>
      <c r="AX412" s="12" t="s">
        <v>78</v>
      </c>
      <c r="AY412" s="195" t="s">
        <v>132</v>
      </c>
    </row>
    <row r="413" spans="2:65" s="12" customFormat="1" ht="13.5">
      <c r="B413" s="194"/>
      <c r="D413" s="187" t="s">
        <v>141</v>
      </c>
      <c r="E413" s="195" t="s">
        <v>5</v>
      </c>
      <c r="F413" s="196" t="s">
        <v>250</v>
      </c>
      <c r="H413" s="197">
        <v>-21.42</v>
      </c>
      <c r="I413" s="198"/>
      <c r="L413" s="194"/>
      <c r="M413" s="199"/>
      <c r="N413" s="200"/>
      <c r="O413" s="200"/>
      <c r="P413" s="200"/>
      <c r="Q413" s="200"/>
      <c r="R413" s="200"/>
      <c r="S413" s="200"/>
      <c r="T413" s="201"/>
      <c r="AT413" s="195" t="s">
        <v>141</v>
      </c>
      <c r="AU413" s="195" t="s">
        <v>87</v>
      </c>
      <c r="AV413" s="12" t="s">
        <v>87</v>
      </c>
      <c r="AW413" s="12" t="s">
        <v>41</v>
      </c>
      <c r="AX413" s="12" t="s">
        <v>78</v>
      </c>
      <c r="AY413" s="195" t="s">
        <v>132</v>
      </c>
    </row>
    <row r="414" spans="2:65" s="12" customFormat="1" ht="13.5">
      <c r="B414" s="194"/>
      <c r="D414" s="187" t="s">
        <v>141</v>
      </c>
      <c r="E414" s="195" t="s">
        <v>5</v>
      </c>
      <c r="F414" s="196" t="s">
        <v>251</v>
      </c>
      <c r="H414" s="197">
        <v>2.915</v>
      </c>
      <c r="I414" s="198"/>
      <c r="L414" s="194"/>
      <c r="M414" s="199"/>
      <c r="N414" s="200"/>
      <c r="O414" s="200"/>
      <c r="P414" s="200"/>
      <c r="Q414" s="200"/>
      <c r="R414" s="200"/>
      <c r="S414" s="200"/>
      <c r="T414" s="201"/>
      <c r="AT414" s="195" t="s">
        <v>141</v>
      </c>
      <c r="AU414" s="195" t="s">
        <v>87</v>
      </c>
      <c r="AV414" s="12" t="s">
        <v>87</v>
      </c>
      <c r="AW414" s="12" t="s">
        <v>41</v>
      </c>
      <c r="AX414" s="12" t="s">
        <v>78</v>
      </c>
      <c r="AY414" s="195" t="s">
        <v>132</v>
      </c>
    </row>
    <row r="415" spans="2:65" s="12" customFormat="1" ht="13.5">
      <c r="B415" s="194"/>
      <c r="D415" s="187" t="s">
        <v>141</v>
      </c>
      <c r="E415" s="195" t="s">
        <v>5</v>
      </c>
      <c r="F415" s="196" t="s">
        <v>340</v>
      </c>
      <c r="H415" s="197">
        <v>68.489999999999995</v>
      </c>
      <c r="I415" s="198"/>
      <c r="L415" s="194"/>
      <c r="M415" s="199"/>
      <c r="N415" s="200"/>
      <c r="O415" s="200"/>
      <c r="P415" s="200"/>
      <c r="Q415" s="200"/>
      <c r="R415" s="200"/>
      <c r="S415" s="200"/>
      <c r="T415" s="201"/>
      <c r="AT415" s="195" t="s">
        <v>141</v>
      </c>
      <c r="AU415" s="195" t="s">
        <v>87</v>
      </c>
      <c r="AV415" s="12" t="s">
        <v>87</v>
      </c>
      <c r="AW415" s="12" t="s">
        <v>41</v>
      </c>
      <c r="AX415" s="12" t="s">
        <v>78</v>
      </c>
      <c r="AY415" s="195" t="s">
        <v>132</v>
      </c>
    </row>
    <row r="416" spans="2:65" s="12" customFormat="1" ht="13.5">
      <c r="B416" s="194"/>
      <c r="D416" s="187" t="s">
        <v>141</v>
      </c>
      <c r="E416" s="195" t="s">
        <v>5</v>
      </c>
      <c r="F416" s="196" t="s">
        <v>341</v>
      </c>
      <c r="H416" s="197">
        <v>-45.15</v>
      </c>
      <c r="I416" s="198"/>
      <c r="L416" s="194"/>
      <c r="M416" s="199"/>
      <c r="N416" s="200"/>
      <c r="O416" s="200"/>
      <c r="P416" s="200"/>
      <c r="Q416" s="200"/>
      <c r="R416" s="200"/>
      <c r="S416" s="200"/>
      <c r="T416" s="201"/>
      <c r="AT416" s="195" t="s">
        <v>141</v>
      </c>
      <c r="AU416" s="195" t="s">
        <v>87</v>
      </c>
      <c r="AV416" s="12" t="s">
        <v>87</v>
      </c>
      <c r="AW416" s="12" t="s">
        <v>41</v>
      </c>
      <c r="AX416" s="12" t="s">
        <v>78</v>
      </c>
      <c r="AY416" s="195" t="s">
        <v>132</v>
      </c>
    </row>
    <row r="417" spans="2:51" s="12" customFormat="1" ht="13.5">
      <c r="B417" s="194"/>
      <c r="D417" s="187" t="s">
        <v>141</v>
      </c>
      <c r="E417" s="195" t="s">
        <v>5</v>
      </c>
      <c r="F417" s="196" t="s">
        <v>342</v>
      </c>
      <c r="H417" s="197">
        <v>412.08</v>
      </c>
      <c r="I417" s="198"/>
      <c r="L417" s="194"/>
      <c r="M417" s="199"/>
      <c r="N417" s="200"/>
      <c r="O417" s="200"/>
      <c r="P417" s="200"/>
      <c r="Q417" s="200"/>
      <c r="R417" s="200"/>
      <c r="S417" s="200"/>
      <c r="T417" s="201"/>
      <c r="AT417" s="195" t="s">
        <v>141</v>
      </c>
      <c r="AU417" s="195" t="s">
        <v>87</v>
      </c>
      <c r="AV417" s="12" t="s">
        <v>87</v>
      </c>
      <c r="AW417" s="12" t="s">
        <v>41</v>
      </c>
      <c r="AX417" s="12" t="s">
        <v>78</v>
      </c>
      <c r="AY417" s="195" t="s">
        <v>132</v>
      </c>
    </row>
    <row r="418" spans="2:51" s="12" customFormat="1" ht="13.5">
      <c r="B418" s="194"/>
      <c r="D418" s="187" t="s">
        <v>141</v>
      </c>
      <c r="E418" s="195" t="s">
        <v>5</v>
      </c>
      <c r="F418" s="196" t="s">
        <v>343</v>
      </c>
      <c r="H418" s="197">
        <v>45.816000000000003</v>
      </c>
      <c r="I418" s="198"/>
      <c r="L418" s="194"/>
      <c r="M418" s="199"/>
      <c r="N418" s="200"/>
      <c r="O418" s="200"/>
      <c r="P418" s="200"/>
      <c r="Q418" s="200"/>
      <c r="R418" s="200"/>
      <c r="S418" s="200"/>
      <c r="T418" s="201"/>
      <c r="AT418" s="195" t="s">
        <v>141</v>
      </c>
      <c r="AU418" s="195" t="s">
        <v>87</v>
      </c>
      <c r="AV418" s="12" t="s">
        <v>87</v>
      </c>
      <c r="AW418" s="12" t="s">
        <v>41</v>
      </c>
      <c r="AX418" s="12" t="s">
        <v>78</v>
      </c>
      <c r="AY418" s="195" t="s">
        <v>132</v>
      </c>
    </row>
    <row r="419" spans="2:51" s="12" customFormat="1" ht="13.5">
      <c r="B419" s="194"/>
      <c r="D419" s="187" t="s">
        <v>141</v>
      </c>
      <c r="E419" s="195" t="s">
        <v>5</v>
      </c>
      <c r="F419" s="196" t="s">
        <v>344</v>
      </c>
      <c r="H419" s="197">
        <v>-2.339</v>
      </c>
      <c r="I419" s="198"/>
      <c r="L419" s="194"/>
      <c r="M419" s="199"/>
      <c r="N419" s="200"/>
      <c r="O419" s="200"/>
      <c r="P419" s="200"/>
      <c r="Q419" s="200"/>
      <c r="R419" s="200"/>
      <c r="S419" s="200"/>
      <c r="T419" s="201"/>
      <c r="AT419" s="195" t="s">
        <v>141</v>
      </c>
      <c r="AU419" s="195" t="s">
        <v>87</v>
      </c>
      <c r="AV419" s="12" t="s">
        <v>87</v>
      </c>
      <c r="AW419" s="12" t="s">
        <v>41</v>
      </c>
      <c r="AX419" s="12" t="s">
        <v>78</v>
      </c>
      <c r="AY419" s="195" t="s">
        <v>132</v>
      </c>
    </row>
    <row r="420" spans="2:51" s="12" customFormat="1" ht="13.5">
      <c r="B420" s="194"/>
      <c r="D420" s="187" t="s">
        <v>141</v>
      </c>
      <c r="E420" s="195" t="s">
        <v>5</v>
      </c>
      <c r="F420" s="196" t="s">
        <v>345</v>
      </c>
      <c r="H420" s="197">
        <v>-2.3069999999999999</v>
      </c>
      <c r="I420" s="198"/>
      <c r="L420" s="194"/>
      <c r="M420" s="199"/>
      <c r="N420" s="200"/>
      <c r="O420" s="200"/>
      <c r="P420" s="200"/>
      <c r="Q420" s="200"/>
      <c r="R420" s="200"/>
      <c r="S420" s="200"/>
      <c r="T420" s="201"/>
      <c r="AT420" s="195" t="s">
        <v>141</v>
      </c>
      <c r="AU420" s="195" t="s">
        <v>87</v>
      </c>
      <c r="AV420" s="12" t="s">
        <v>87</v>
      </c>
      <c r="AW420" s="12" t="s">
        <v>41</v>
      </c>
      <c r="AX420" s="12" t="s">
        <v>78</v>
      </c>
      <c r="AY420" s="195" t="s">
        <v>132</v>
      </c>
    </row>
    <row r="421" spans="2:51" s="12" customFormat="1" ht="13.5">
      <c r="B421" s="194"/>
      <c r="D421" s="187" t="s">
        <v>141</v>
      </c>
      <c r="E421" s="195" t="s">
        <v>5</v>
      </c>
      <c r="F421" s="196" t="s">
        <v>346</v>
      </c>
      <c r="H421" s="197">
        <v>-2.29</v>
      </c>
      <c r="I421" s="198"/>
      <c r="L421" s="194"/>
      <c r="M421" s="199"/>
      <c r="N421" s="200"/>
      <c r="O421" s="200"/>
      <c r="P421" s="200"/>
      <c r="Q421" s="200"/>
      <c r="R421" s="200"/>
      <c r="S421" s="200"/>
      <c r="T421" s="201"/>
      <c r="AT421" s="195" t="s">
        <v>141</v>
      </c>
      <c r="AU421" s="195" t="s">
        <v>87</v>
      </c>
      <c r="AV421" s="12" t="s">
        <v>87</v>
      </c>
      <c r="AW421" s="12" t="s">
        <v>41</v>
      </c>
      <c r="AX421" s="12" t="s">
        <v>78</v>
      </c>
      <c r="AY421" s="195" t="s">
        <v>132</v>
      </c>
    </row>
    <row r="422" spans="2:51" s="12" customFormat="1" ht="13.5">
      <c r="B422" s="194"/>
      <c r="D422" s="187" t="s">
        <v>141</v>
      </c>
      <c r="E422" s="195" t="s">
        <v>5</v>
      </c>
      <c r="F422" s="196" t="s">
        <v>347</v>
      </c>
      <c r="H422" s="197">
        <v>-2.351</v>
      </c>
      <c r="I422" s="198"/>
      <c r="L422" s="194"/>
      <c r="M422" s="199"/>
      <c r="N422" s="200"/>
      <c r="O422" s="200"/>
      <c r="P422" s="200"/>
      <c r="Q422" s="200"/>
      <c r="R422" s="200"/>
      <c r="S422" s="200"/>
      <c r="T422" s="201"/>
      <c r="AT422" s="195" t="s">
        <v>141</v>
      </c>
      <c r="AU422" s="195" t="s">
        <v>87</v>
      </c>
      <c r="AV422" s="12" t="s">
        <v>87</v>
      </c>
      <c r="AW422" s="12" t="s">
        <v>41</v>
      </c>
      <c r="AX422" s="12" t="s">
        <v>78</v>
      </c>
      <c r="AY422" s="195" t="s">
        <v>132</v>
      </c>
    </row>
    <row r="423" spans="2:51" s="13" customFormat="1" ht="13.5">
      <c r="B423" s="202"/>
      <c r="D423" s="187" t="s">
        <v>141</v>
      </c>
      <c r="E423" s="203" t="s">
        <v>5</v>
      </c>
      <c r="F423" s="204" t="s">
        <v>150</v>
      </c>
      <c r="H423" s="205">
        <v>749.51</v>
      </c>
      <c r="I423" s="206"/>
      <c r="L423" s="202"/>
      <c r="M423" s="207"/>
      <c r="N423" s="208"/>
      <c r="O423" s="208"/>
      <c r="P423" s="208"/>
      <c r="Q423" s="208"/>
      <c r="R423" s="208"/>
      <c r="S423" s="208"/>
      <c r="T423" s="209"/>
      <c r="AT423" s="203" t="s">
        <v>141</v>
      </c>
      <c r="AU423" s="203" t="s">
        <v>87</v>
      </c>
      <c r="AV423" s="13" t="s">
        <v>151</v>
      </c>
      <c r="AW423" s="13" t="s">
        <v>41</v>
      </c>
      <c r="AX423" s="13" t="s">
        <v>78</v>
      </c>
      <c r="AY423" s="203" t="s">
        <v>132</v>
      </c>
    </row>
    <row r="424" spans="2:51" s="11" customFormat="1" ht="13.5">
      <c r="B424" s="186"/>
      <c r="D424" s="187" t="s">
        <v>141</v>
      </c>
      <c r="E424" s="188" t="s">
        <v>5</v>
      </c>
      <c r="F424" s="189" t="s">
        <v>348</v>
      </c>
      <c r="H424" s="188" t="s">
        <v>5</v>
      </c>
      <c r="I424" s="190"/>
      <c r="L424" s="186"/>
      <c r="M424" s="191"/>
      <c r="N424" s="192"/>
      <c r="O424" s="192"/>
      <c r="P424" s="192"/>
      <c r="Q424" s="192"/>
      <c r="R424" s="192"/>
      <c r="S424" s="192"/>
      <c r="T424" s="193"/>
      <c r="AT424" s="188" t="s">
        <v>141</v>
      </c>
      <c r="AU424" s="188" t="s">
        <v>87</v>
      </c>
      <c r="AV424" s="11" t="s">
        <v>25</v>
      </c>
      <c r="AW424" s="11" t="s">
        <v>41</v>
      </c>
      <c r="AX424" s="11" t="s">
        <v>78</v>
      </c>
      <c r="AY424" s="188" t="s">
        <v>132</v>
      </c>
    </row>
    <row r="425" spans="2:51" s="12" customFormat="1" ht="13.5">
      <c r="B425" s="194"/>
      <c r="D425" s="187" t="s">
        <v>141</v>
      </c>
      <c r="E425" s="195" t="s">
        <v>5</v>
      </c>
      <c r="F425" s="196" t="s">
        <v>349</v>
      </c>
      <c r="H425" s="197">
        <v>79.694999999999993</v>
      </c>
      <c r="I425" s="198"/>
      <c r="L425" s="194"/>
      <c r="M425" s="199"/>
      <c r="N425" s="200"/>
      <c r="O425" s="200"/>
      <c r="P425" s="200"/>
      <c r="Q425" s="200"/>
      <c r="R425" s="200"/>
      <c r="S425" s="200"/>
      <c r="T425" s="201"/>
      <c r="AT425" s="195" t="s">
        <v>141</v>
      </c>
      <c r="AU425" s="195" t="s">
        <v>87</v>
      </c>
      <c r="AV425" s="12" t="s">
        <v>87</v>
      </c>
      <c r="AW425" s="12" t="s">
        <v>41</v>
      </c>
      <c r="AX425" s="12" t="s">
        <v>78</v>
      </c>
      <c r="AY425" s="195" t="s">
        <v>132</v>
      </c>
    </row>
    <row r="426" spans="2:51" s="12" customFormat="1" ht="13.5">
      <c r="B426" s="194"/>
      <c r="D426" s="187" t="s">
        <v>141</v>
      </c>
      <c r="E426" s="195" t="s">
        <v>5</v>
      </c>
      <c r="F426" s="196" t="s">
        <v>350</v>
      </c>
      <c r="H426" s="197">
        <v>-4.0999999999999996</v>
      </c>
      <c r="I426" s="198"/>
      <c r="L426" s="194"/>
      <c r="M426" s="199"/>
      <c r="N426" s="200"/>
      <c r="O426" s="200"/>
      <c r="P426" s="200"/>
      <c r="Q426" s="200"/>
      <c r="R426" s="200"/>
      <c r="S426" s="200"/>
      <c r="T426" s="201"/>
      <c r="AT426" s="195" t="s">
        <v>141</v>
      </c>
      <c r="AU426" s="195" t="s">
        <v>87</v>
      </c>
      <c r="AV426" s="12" t="s">
        <v>87</v>
      </c>
      <c r="AW426" s="12" t="s">
        <v>41</v>
      </c>
      <c r="AX426" s="12" t="s">
        <v>78</v>
      </c>
      <c r="AY426" s="195" t="s">
        <v>132</v>
      </c>
    </row>
    <row r="427" spans="2:51" s="12" customFormat="1" ht="13.5">
      <c r="B427" s="194"/>
      <c r="D427" s="187" t="s">
        <v>141</v>
      </c>
      <c r="E427" s="195" t="s">
        <v>5</v>
      </c>
      <c r="F427" s="196" t="s">
        <v>351</v>
      </c>
      <c r="H427" s="197">
        <v>-3.2309999999999999</v>
      </c>
      <c r="I427" s="198"/>
      <c r="L427" s="194"/>
      <c r="M427" s="199"/>
      <c r="N427" s="200"/>
      <c r="O427" s="200"/>
      <c r="P427" s="200"/>
      <c r="Q427" s="200"/>
      <c r="R427" s="200"/>
      <c r="S427" s="200"/>
      <c r="T427" s="201"/>
      <c r="AT427" s="195" t="s">
        <v>141</v>
      </c>
      <c r="AU427" s="195" t="s">
        <v>87</v>
      </c>
      <c r="AV427" s="12" t="s">
        <v>87</v>
      </c>
      <c r="AW427" s="12" t="s">
        <v>41</v>
      </c>
      <c r="AX427" s="12" t="s">
        <v>78</v>
      </c>
      <c r="AY427" s="195" t="s">
        <v>132</v>
      </c>
    </row>
    <row r="428" spans="2:51" s="12" customFormat="1" ht="13.5">
      <c r="B428" s="194"/>
      <c r="D428" s="187" t="s">
        <v>141</v>
      </c>
      <c r="E428" s="195" t="s">
        <v>5</v>
      </c>
      <c r="F428" s="196" t="s">
        <v>352</v>
      </c>
      <c r="H428" s="197">
        <v>-3.3220000000000001</v>
      </c>
      <c r="I428" s="198"/>
      <c r="L428" s="194"/>
      <c r="M428" s="199"/>
      <c r="N428" s="200"/>
      <c r="O428" s="200"/>
      <c r="P428" s="200"/>
      <c r="Q428" s="200"/>
      <c r="R428" s="200"/>
      <c r="S428" s="200"/>
      <c r="T428" s="201"/>
      <c r="AT428" s="195" t="s">
        <v>141</v>
      </c>
      <c r="AU428" s="195" t="s">
        <v>87</v>
      </c>
      <c r="AV428" s="12" t="s">
        <v>87</v>
      </c>
      <c r="AW428" s="12" t="s">
        <v>41</v>
      </c>
      <c r="AX428" s="12" t="s">
        <v>78</v>
      </c>
      <c r="AY428" s="195" t="s">
        <v>132</v>
      </c>
    </row>
    <row r="429" spans="2:51" s="12" customFormat="1" ht="13.5">
      <c r="B429" s="194"/>
      <c r="D429" s="187" t="s">
        <v>141</v>
      </c>
      <c r="E429" s="195" t="s">
        <v>5</v>
      </c>
      <c r="F429" s="196" t="s">
        <v>353</v>
      </c>
      <c r="H429" s="197">
        <v>-2.7759999999999998</v>
      </c>
      <c r="I429" s="198"/>
      <c r="L429" s="194"/>
      <c r="M429" s="199"/>
      <c r="N429" s="200"/>
      <c r="O429" s="200"/>
      <c r="P429" s="200"/>
      <c r="Q429" s="200"/>
      <c r="R429" s="200"/>
      <c r="S429" s="200"/>
      <c r="T429" s="201"/>
      <c r="AT429" s="195" t="s">
        <v>141</v>
      </c>
      <c r="AU429" s="195" t="s">
        <v>87</v>
      </c>
      <c r="AV429" s="12" t="s">
        <v>87</v>
      </c>
      <c r="AW429" s="12" t="s">
        <v>41</v>
      </c>
      <c r="AX429" s="12" t="s">
        <v>78</v>
      </c>
      <c r="AY429" s="195" t="s">
        <v>132</v>
      </c>
    </row>
    <row r="430" spans="2:51" s="12" customFormat="1" ht="13.5">
      <c r="B430" s="194"/>
      <c r="D430" s="187" t="s">
        <v>141</v>
      </c>
      <c r="E430" s="195" t="s">
        <v>5</v>
      </c>
      <c r="F430" s="196" t="s">
        <v>354</v>
      </c>
      <c r="H430" s="197">
        <v>-2.7759999999999998</v>
      </c>
      <c r="I430" s="198"/>
      <c r="L430" s="194"/>
      <c r="M430" s="199"/>
      <c r="N430" s="200"/>
      <c r="O430" s="200"/>
      <c r="P430" s="200"/>
      <c r="Q430" s="200"/>
      <c r="R430" s="200"/>
      <c r="S430" s="200"/>
      <c r="T430" s="201"/>
      <c r="AT430" s="195" t="s">
        <v>141</v>
      </c>
      <c r="AU430" s="195" t="s">
        <v>87</v>
      </c>
      <c r="AV430" s="12" t="s">
        <v>87</v>
      </c>
      <c r="AW430" s="12" t="s">
        <v>41</v>
      </c>
      <c r="AX430" s="12" t="s">
        <v>78</v>
      </c>
      <c r="AY430" s="195" t="s">
        <v>132</v>
      </c>
    </row>
    <row r="431" spans="2:51" s="12" customFormat="1" ht="13.5">
      <c r="B431" s="194"/>
      <c r="D431" s="187" t="s">
        <v>141</v>
      </c>
      <c r="E431" s="195" t="s">
        <v>5</v>
      </c>
      <c r="F431" s="196" t="s">
        <v>355</v>
      </c>
      <c r="H431" s="197">
        <v>-2.8530000000000002</v>
      </c>
      <c r="I431" s="198"/>
      <c r="L431" s="194"/>
      <c r="M431" s="199"/>
      <c r="N431" s="200"/>
      <c r="O431" s="200"/>
      <c r="P431" s="200"/>
      <c r="Q431" s="200"/>
      <c r="R431" s="200"/>
      <c r="S431" s="200"/>
      <c r="T431" s="201"/>
      <c r="AT431" s="195" t="s">
        <v>141</v>
      </c>
      <c r="AU431" s="195" t="s">
        <v>87</v>
      </c>
      <c r="AV431" s="12" t="s">
        <v>87</v>
      </c>
      <c r="AW431" s="12" t="s">
        <v>41</v>
      </c>
      <c r="AX431" s="12" t="s">
        <v>78</v>
      </c>
      <c r="AY431" s="195" t="s">
        <v>132</v>
      </c>
    </row>
    <row r="432" spans="2:51" s="12" customFormat="1" ht="27">
      <c r="B432" s="194"/>
      <c r="D432" s="187" t="s">
        <v>141</v>
      </c>
      <c r="E432" s="195" t="s">
        <v>5</v>
      </c>
      <c r="F432" s="196" t="s">
        <v>356</v>
      </c>
      <c r="H432" s="197">
        <v>-2.1549999999999998</v>
      </c>
      <c r="I432" s="198"/>
      <c r="L432" s="194"/>
      <c r="M432" s="199"/>
      <c r="N432" s="200"/>
      <c r="O432" s="200"/>
      <c r="P432" s="200"/>
      <c r="Q432" s="200"/>
      <c r="R432" s="200"/>
      <c r="S432" s="200"/>
      <c r="T432" s="201"/>
      <c r="AT432" s="195" t="s">
        <v>141</v>
      </c>
      <c r="AU432" s="195" t="s">
        <v>87</v>
      </c>
      <c r="AV432" s="12" t="s">
        <v>87</v>
      </c>
      <c r="AW432" s="12" t="s">
        <v>41</v>
      </c>
      <c r="AX432" s="12" t="s">
        <v>78</v>
      </c>
      <c r="AY432" s="195" t="s">
        <v>132</v>
      </c>
    </row>
    <row r="433" spans="2:51" s="12" customFormat="1" ht="13.5">
      <c r="B433" s="194"/>
      <c r="D433" s="187" t="s">
        <v>141</v>
      </c>
      <c r="E433" s="195" t="s">
        <v>5</v>
      </c>
      <c r="F433" s="196" t="s">
        <v>357</v>
      </c>
      <c r="H433" s="197">
        <v>3.0030000000000001</v>
      </c>
      <c r="I433" s="198"/>
      <c r="L433" s="194"/>
      <c r="M433" s="199"/>
      <c r="N433" s="200"/>
      <c r="O433" s="200"/>
      <c r="P433" s="200"/>
      <c r="Q433" s="200"/>
      <c r="R433" s="200"/>
      <c r="S433" s="200"/>
      <c r="T433" s="201"/>
      <c r="AT433" s="195" t="s">
        <v>141</v>
      </c>
      <c r="AU433" s="195" t="s">
        <v>87</v>
      </c>
      <c r="AV433" s="12" t="s">
        <v>87</v>
      </c>
      <c r="AW433" s="12" t="s">
        <v>41</v>
      </c>
      <c r="AX433" s="12" t="s">
        <v>78</v>
      </c>
      <c r="AY433" s="195" t="s">
        <v>132</v>
      </c>
    </row>
    <row r="434" spans="2:51" s="13" customFormat="1" ht="13.5">
      <c r="B434" s="202"/>
      <c r="D434" s="187" t="s">
        <v>141</v>
      </c>
      <c r="E434" s="203" t="s">
        <v>5</v>
      </c>
      <c r="F434" s="204" t="s">
        <v>150</v>
      </c>
      <c r="H434" s="205">
        <v>61.484999999999999</v>
      </c>
      <c r="I434" s="206"/>
      <c r="L434" s="202"/>
      <c r="M434" s="207"/>
      <c r="N434" s="208"/>
      <c r="O434" s="208"/>
      <c r="P434" s="208"/>
      <c r="Q434" s="208"/>
      <c r="R434" s="208"/>
      <c r="S434" s="208"/>
      <c r="T434" s="209"/>
      <c r="AT434" s="203" t="s">
        <v>141</v>
      </c>
      <c r="AU434" s="203" t="s">
        <v>87</v>
      </c>
      <c r="AV434" s="13" t="s">
        <v>151</v>
      </c>
      <c r="AW434" s="13" t="s">
        <v>41</v>
      </c>
      <c r="AX434" s="13" t="s">
        <v>78</v>
      </c>
      <c r="AY434" s="203" t="s">
        <v>132</v>
      </c>
    </row>
    <row r="435" spans="2:51" s="11" customFormat="1" ht="13.5">
      <c r="B435" s="186"/>
      <c r="D435" s="187" t="s">
        <v>141</v>
      </c>
      <c r="E435" s="188" t="s">
        <v>5</v>
      </c>
      <c r="F435" s="189" t="s">
        <v>252</v>
      </c>
      <c r="H435" s="188" t="s">
        <v>5</v>
      </c>
      <c r="I435" s="190"/>
      <c r="L435" s="186"/>
      <c r="M435" s="191"/>
      <c r="N435" s="192"/>
      <c r="O435" s="192"/>
      <c r="P435" s="192"/>
      <c r="Q435" s="192"/>
      <c r="R435" s="192"/>
      <c r="S435" s="192"/>
      <c r="T435" s="193"/>
      <c r="AT435" s="188" t="s">
        <v>141</v>
      </c>
      <c r="AU435" s="188" t="s">
        <v>87</v>
      </c>
      <c r="AV435" s="11" t="s">
        <v>25</v>
      </c>
      <c r="AW435" s="11" t="s">
        <v>41</v>
      </c>
      <c r="AX435" s="11" t="s">
        <v>78</v>
      </c>
      <c r="AY435" s="188" t="s">
        <v>132</v>
      </c>
    </row>
    <row r="436" spans="2:51" s="12" customFormat="1" ht="13.5">
      <c r="B436" s="194"/>
      <c r="D436" s="187" t="s">
        <v>141</v>
      </c>
      <c r="E436" s="195" t="s">
        <v>5</v>
      </c>
      <c r="F436" s="196" t="s">
        <v>253</v>
      </c>
      <c r="H436" s="197">
        <v>20.68</v>
      </c>
      <c r="I436" s="198"/>
      <c r="L436" s="194"/>
      <c r="M436" s="199"/>
      <c r="N436" s="200"/>
      <c r="O436" s="200"/>
      <c r="P436" s="200"/>
      <c r="Q436" s="200"/>
      <c r="R436" s="200"/>
      <c r="S436" s="200"/>
      <c r="T436" s="201"/>
      <c r="AT436" s="195" t="s">
        <v>141</v>
      </c>
      <c r="AU436" s="195" t="s">
        <v>87</v>
      </c>
      <c r="AV436" s="12" t="s">
        <v>87</v>
      </c>
      <c r="AW436" s="12" t="s">
        <v>41</v>
      </c>
      <c r="AX436" s="12" t="s">
        <v>78</v>
      </c>
      <c r="AY436" s="195" t="s">
        <v>132</v>
      </c>
    </row>
    <row r="437" spans="2:51" s="12" customFormat="1" ht="13.5">
      <c r="B437" s="194"/>
      <c r="D437" s="187" t="s">
        <v>141</v>
      </c>
      <c r="E437" s="195" t="s">
        <v>5</v>
      </c>
      <c r="F437" s="196" t="s">
        <v>254</v>
      </c>
      <c r="H437" s="197">
        <v>-3.1949999999999998</v>
      </c>
      <c r="I437" s="198"/>
      <c r="L437" s="194"/>
      <c r="M437" s="199"/>
      <c r="N437" s="200"/>
      <c r="O437" s="200"/>
      <c r="P437" s="200"/>
      <c r="Q437" s="200"/>
      <c r="R437" s="200"/>
      <c r="S437" s="200"/>
      <c r="T437" s="201"/>
      <c r="AT437" s="195" t="s">
        <v>141</v>
      </c>
      <c r="AU437" s="195" t="s">
        <v>87</v>
      </c>
      <c r="AV437" s="12" t="s">
        <v>87</v>
      </c>
      <c r="AW437" s="12" t="s">
        <v>41</v>
      </c>
      <c r="AX437" s="12" t="s">
        <v>78</v>
      </c>
      <c r="AY437" s="195" t="s">
        <v>132</v>
      </c>
    </row>
    <row r="438" spans="2:51" s="13" customFormat="1" ht="13.5">
      <c r="B438" s="202"/>
      <c r="D438" s="187" t="s">
        <v>141</v>
      </c>
      <c r="E438" s="203" t="s">
        <v>5</v>
      </c>
      <c r="F438" s="204" t="s">
        <v>150</v>
      </c>
      <c r="H438" s="205">
        <v>17.484999999999999</v>
      </c>
      <c r="I438" s="206"/>
      <c r="L438" s="202"/>
      <c r="M438" s="207"/>
      <c r="N438" s="208"/>
      <c r="O438" s="208"/>
      <c r="P438" s="208"/>
      <c r="Q438" s="208"/>
      <c r="R438" s="208"/>
      <c r="S438" s="208"/>
      <c r="T438" s="209"/>
      <c r="AT438" s="203" t="s">
        <v>141</v>
      </c>
      <c r="AU438" s="203" t="s">
        <v>87</v>
      </c>
      <c r="AV438" s="13" t="s">
        <v>151</v>
      </c>
      <c r="AW438" s="13" t="s">
        <v>41</v>
      </c>
      <c r="AX438" s="13" t="s">
        <v>78</v>
      </c>
      <c r="AY438" s="203" t="s">
        <v>132</v>
      </c>
    </row>
    <row r="439" spans="2:51" s="11" customFormat="1" ht="13.5">
      <c r="B439" s="186"/>
      <c r="D439" s="187" t="s">
        <v>141</v>
      </c>
      <c r="E439" s="188" t="s">
        <v>5</v>
      </c>
      <c r="F439" s="189" t="s">
        <v>270</v>
      </c>
      <c r="H439" s="188" t="s">
        <v>5</v>
      </c>
      <c r="I439" s="190"/>
      <c r="L439" s="186"/>
      <c r="M439" s="191"/>
      <c r="N439" s="192"/>
      <c r="O439" s="192"/>
      <c r="P439" s="192"/>
      <c r="Q439" s="192"/>
      <c r="R439" s="192"/>
      <c r="S439" s="192"/>
      <c r="T439" s="193"/>
      <c r="AT439" s="188" t="s">
        <v>141</v>
      </c>
      <c r="AU439" s="188" t="s">
        <v>87</v>
      </c>
      <c r="AV439" s="11" t="s">
        <v>25</v>
      </c>
      <c r="AW439" s="11" t="s">
        <v>41</v>
      </c>
      <c r="AX439" s="11" t="s">
        <v>78</v>
      </c>
      <c r="AY439" s="188" t="s">
        <v>132</v>
      </c>
    </row>
    <row r="440" spans="2:51" s="12" customFormat="1" ht="13.5">
      <c r="B440" s="194"/>
      <c r="D440" s="187" t="s">
        <v>141</v>
      </c>
      <c r="E440" s="195" t="s">
        <v>5</v>
      </c>
      <c r="F440" s="196" t="s">
        <v>271</v>
      </c>
      <c r="H440" s="197">
        <v>104.88500000000001</v>
      </c>
      <c r="I440" s="198"/>
      <c r="L440" s="194"/>
      <c r="M440" s="199"/>
      <c r="N440" s="200"/>
      <c r="O440" s="200"/>
      <c r="P440" s="200"/>
      <c r="Q440" s="200"/>
      <c r="R440" s="200"/>
      <c r="S440" s="200"/>
      <c r="T440" s="201"/>
      <c r="AT440" s="195" t="s">
        <v>141</v>
      </c>
      <c r="AU440" s="195" t="s">
        <v>87</v>
      </c>
      <c r="AV440" s="12" t="s">
        <v>87</v>
      </c>
      <c r="AW440" s="12" t="s">
        <v>41</v>
      </c>
      <c r="AX440" s="12" t="s">
        <v>78</v>
      </c>
      <c r="AY440" s="195" t="s">
        <v>132</v>
      </c>
    </row>
    <row r="441" spans="2:51" s="12" customFormat="1" ht="13.5">
      <c r="B441" s="194"/>
      <c r="D441" s="187" t="s">
        <v>141</v>
      </c>
      <c r="E441" s="195" t="s">
        <v>5</v>
      </c>
      <c r="F441" s="196" t="s">
        <v>272</v>
      </c>
      <c r="H441" s="197">
        <v>-1.5609999999999999</v>
      </c>
      <c r="I441" s="198"/>
      <c r="L441" s="194"/>
      <c r="M441" s="199"/>
      <c r="N441" s="200"/>
      <c r="O441" s="200"/>
      <c r="P441" s="200"/>
      <c r="Q441" s="200"/>
      <c r="R441" s="200"/>
      <c r="S441" s="200"/>
      <c r="T441" s="201"/>
      <c r="AT441" s="195" t="s">
        <v>141</v>
      </c>
      <c r="AU441" s="195" t="s">
        <v>87</v>
      </c>
      <c r="AV441" s="12" t="s">
        <v>87</v>
      </c>
      <c r="AW441" s="12" t="s">
        <v>41</v>
      </c>
      <c r="AX441" s="12" t="s">
        <v>78</v>
      </c>
      <c r="AY441" s="195" t="s">
        <v>132</v>
      </c>
    </row>
    <row r="442" spans="2:51" s="12" customFormat="1" ht="13.5">
      <c r="B442" s="194"/>
      <c r="D442" s="187" t="s">
        <v>141</v>
      </c>
      <c r="E442" s="195" t="s">
        <v>5</v>
      </c>
      <c r="F442" s="196" t="s">
        <v>273</v>
      </c>
      <c r="H442" s="197">
        <v>-0.81</v>
      </c>
      <c r="I442" s="198"/>
      <c r="L442" s="194"/>
      <c r="M442" s="199"/>
      <c r="N442" s="200"/>
      <c r="O442" s="200"/>
      <c r="P442" s="200"/>
      <c r="Q442" s="200"/>
      <c r="R442" s="200"/>
      <c r="S442" s="200"/>
      <c r="T442" s="201"/>
      <c r="AT442" s="195" t="s">
        <v>141</v>
      </c>
      <c r="AU442" s="195" t="s">
        <v>87</v>
      </c>
      <c r="AV442" s="12" t="s">
        <v>87</v>
      </c>
      <c r="AW442" s="12" t="s">
        <v>41</v>
      </c>
      <c r="AX442" s="12" t="s">
        <v>78</v>
      </c>
      <c r="AY442" s="195" t="s">
        <v>132</v>
      </c>
    </row>
    <row r="443" spans="2:51" s="12" customFormat="1" ht="13.5">
      <c r="B443" s="194"/>
      <c r="D443" s="187" t="s">
        <v>141</v>
      </c>
      <c r="E443" s="195" t="s">
        <v>5</v>
      </c>
      <c r="F443" s="196" t="s">
        <v>274</v>
      </c>
      <c r="H443" s="197">
        <v>-0.81</v>
      </c>
      <c r="I443" s="198"/>
      <c r="L443" s="194"/>
      <c r="M443" s="199"/>
      <c r="N443" s="200"/>
      <c r="O443" s="200"/>
      <c r="P443" s="200"/>
      <c r="Q443" s="200"/>
      <c r="R443" s="200"/>
      <c r="S443" s="200"/>
      <c r="T443" s="201"/>
      <c r="AT443" s="195" t="s">
        <v>141</v>
      </c>
      <c r="AU443" s="195" t="s">
        <v>87</v>
      </c>
      <c r="AV443" s="12" t="s">
        <v>87</v>
      </c>
      <c r="AW443" s="12" t="s">
        <v>41</v>
      </c>
      <c r="AX443" s="12" t="s">
        <v>78</v>
      </c>
      <c r="AY443" s="195" t="s">
        <v>132</v>
      </c>
    </row>
    <row r="444" spans="2:51" s="12" customFormat="1" ht="13.5">
      <c r="B444" s="194"/>
      <c r="D444" s="187" t="s">
        <v>141</v>
      </c>
      <c r="E444" s="195" t="s">
        <v>5</v>
      </c>
      <c r="F444" s="196" t="s">
        <v>275</v>
      </c>
      <c r="H444" s="197">
        <v>-1.5609999999999999</v>
      </c>
      <c r="I444" s="198"/>
      <c r="L444" s="194"/>
      <c r="M444" s="199"/>
      <c r="N444" s="200"/>
      <c r="O444" s="200"/>
      <c r="P444" s="200"/>
      <c r="Q444" s="200"/>
      <c r="R444" s="200"/>
      <c r="S444" s="200"/>
      <c r="T444" s="201"/>
      <c r="AT444" s="195" t="s">
        <v>141</v>
      </c>
      <c r="AU444" s="195" t="s">
        <v>87</v>
      </c>
      <c r="AV444" s="12" t="s">
        <v>87</v>
      </c>
      <c r="AW444" s="12" t="s">
        <v>41</v>
      </c>
      <c r="AX444" s="12" t="s">
        <v>78</v>
      </c>
      <c r="AY444" s="195" t="s">
        <v>132</v>
      </c>
    </row>
    <row r="445" spans="2:51" s="13" customFormat="1" ht="13.5">
      <c r="B445" s="202"/>
      <c r="D445" s="187" t="s">
        <v>141</v>
      </c>
      <c r="E445" s="203" t="s">
        <v>5</v>
      </c>
      <c r="F445" s="204" t="s">
        <v>150</v>
      </c>
      <c r="H445" s="205">
        <v>100.143</v>
      </c>
      <c r="I445" s="206"/>
      <c r="L445" s="202"/>
      <c r="M445" s="207"/>
      <c r="N445" s="208"/>
      <c r="O445" s="208"/>
      <c r="P445" s="208"/>
      <c r="Q445" s="208"/>
      <c r="R445" s="208"/>
      <c r="S445" s="208"/>
      <c r="T445" s="209"/>
      <c r="AT445" s="203" t="s">
        <v>141</v>
      </c>
      <c r="AU445" s="203" t="s">
        <v>87</v>
      </c>
      <c r="AV445" s="13" t="s">
        <v>151</v>
      </c>
      <c r="AW445" s="13" t="s">
        <v>41</v>
      </c>
      <c r="AX445" s="13" t="s">
        <v>78</v>
      </c>
      <c r="AY445" s="203" t="s">
        <v>132</v>
      </c>
    </row>
    <row r="446" spans="2:51" s="11" customFormat="1" ht="13.5">
      <c r="B446" s="186"/>
      <c r="D446" s="187" t="s">
        <v>141</v>
      </c>
      <c r="E446" s="188" t="s">
        <v>5</v>
      </c>
      <c r="F446" s="189" t="s">
        <v>255</v>
      </c>
      <c r="H446" s="188" t="s">
        <v>5</v>
      </c>
      <c r="I446" s="190"/>
      <c r="L446" s="186"/>
      <c r="M446" s="191"/>
      <c r="N446" s="192"/>
      <c r="O446" s="192"/>
      <c r="P446" s="192"/>
      <c r="Q446" s="192"/>
      <c r="R446" s="192"/>
      <c r="S446" s="192"/>
      <c r="T446" s="193"/>
      <c r="AT446" s="188" t="s">
        <v>141</v>
      </c>
      <c r="AU446" s="188" t="s">
        <v>87</v>
      </c>
      <c r="AV446" s="11" t="s">
        <v>25</v>
      </c>
      <c r="AW446" s="11" t="s">
        <v>41</v>
      </c>
      <c r="AX446" s="11" t="s">
        <v>78</v>
      </c>
      <c r="AY446" s="188" t="s">
        <v>132</v>
      </c>
    </row>
    <row r="447" spans="2:51" s="12" customFormat="1" ht="13.5">
      <c r="B447" s="194"/>
      <c r="D447" s="187" t="s">
        <v>141</v>
      </c>
      <c r="E447" s="195" t="s">
        <v>5</v>
      </c>
      <c r="F447" s="196" t="s">
        <v>256</v>
      </c>
      <c r="H447" s="197">
        <v>40.5</v>
      </c>
      <c r="I447" s="198"/>
      <c r="L447" s="194"/>
      <c r="M447" s="199"/>
      <c r="N447" s="200"/>
      <c r="O447" s="200"/>
      <c r="P447" s="200"/>
      <c r="Q447" s="200"/>
      <c r="R447" s="200"/>
      <c r="S447" s="200"/>
      <c r="T447" s="201"/>
      <c r="AT447" s="195" t="s">
        <v>141</v>
      </c>
      <c r="AU447" s="195" t="s">
        <v>87</v>
      </c>
      <c r="AV447" s="12" t="s">
        <v>87</v>
      </c>
      <c r="AW447" s="12" t="s">
        <v>41</v>
      </c>
      <c r="AX447" s="12" t="s">
        <v>78</v>
      </c>
      <c r="AY447" s="195" t="s">
        <v>132</v>
      </c>
    </row>
    <row r="448" spans="2:51" s="12" customFormat="1" ht="13.5">
      <c r="B448" s="194"/>
      <c r="D448" s="187" t="s">
        <v>141</v>
      </c>
      <c r="E448" s="195" t="s">
        <v>5</v>
      </c>
      <c r="F448" s="196" t="s">
        <v>257</v>
      </c>
      <c r="H448" s="197">
        <v>-6.11</v>
      </c>
      <c r="I448" s="198"/>
      <c r="L448" s="194"/>
      <c r="M448" s="199"/>
      <c r="N448" s="200"/>
      <c r="O448" s="200"/>
      <c r="P448" s="200"/>
      <c r="Q448" s="200"/>
      <c r="R448" s="200"/>
      <c r="S448" s="200"/>
      <c r="T448" s="201"/>
      <c r="AT448" s="195" t="s">
        <v>141</v>
      </c>
      <c r="AU448" s="195" t="s">
        <v>87</v>
      </c>
      <c r="AV448" s="12" t="s">
        <v>87</v>
      </c>
      <c r="AW448" s="12" t="s">
        <v>41</v>
      </c>
      <c r="AX448" s="12" t="s">
        <v>78</v>
      </c>
      <c r="AY448" s="195" t="s">
        <v>132</v>
      </c>
    </row>
    <row r="449" spans="2:51" s="12" customFormat="1" ht="13.5">
      <c r="B449" s="194"/>
      <c r="D449" s="187" t="s">
        <v>141</v>
      </c>
      <c r="E449" s="195" t="s">
        <v>5</v>
      </c>
      <c r="F449" s="196" t="s">
        <v>258</v>
      </c>
      <c r="H449" s="197">
        <v>-0.88400000000000001</v>
      </c>
      <c r="I449" s="198"/>
      <c r="L449" s="194"/>
      <c r="M449" s="199"/>
      <c r="N449" s="200"/>
      <c r="O449" s="200"/>
      <c r="P449" s="200"/>
      <c r="Q449" s="200"/>
      <c r="R449" s="200"/>
      <c r="S449" s="200"/>
      <c r="T449" s="201"/>
      <c r="AT449" s="195" t="s">
        <v>141</v>
      </c>
      <c r="AU449" s="195" t="s">
        <v>87</v>
      </c>
      <c r="AV449" s="12" t="s">
        <v>87</v>
      </c>
      <c r="AW449" s="12" t="s">
        <v>41</v>
      </c>
      <c r="AX449" s="12" t="s">
        <v>78</v>
      </c>
      <c r="AY449" s="195" t="s">
        <v>132</v>
      </c>
    </row>
    <row r="450" spans="2:51" s="12" customFormat="1" ht="13.5">
      <c r="B450" s="194"/>
      <c r="D450" s="187" t="s">
        <v>141</v>
      </c>
      <c r="E450" s="195" t="s">
        <v>5</v>
      </c>
      <c r="F450" s="196" t="s">
        <v>259</v>
      </c>
      <c r="H450" s="197">
        <v>-0.39200000000000002</v>
      </c>
      <c r="I450" s="198"/>
      <c r="L450" s="194"/>
      <c r="M450" s="199"/>
      <c r="N450" s="200"/>
      <c r="O450" s="200"/>
      <c r="P450" s="200"/>
      <c r="Q450" s="200"/>
      <c r="R450" s="200"/>
      <c r="S450" s="200"/>
      <c r="T450" s="201"/>
      <c r="AT450" s="195" t="s">
        <v>141</v>
      </c>
      <c r="AU450" s="195" t="s">
        <v>87</v>
      </c>
      <c r="AV450" s="12" t="s">
        <v>87</v>
      </c>
      <c r="AW450" s="12" t="s">
        <v>41</v>
      </c>
      <c r="AX450" s="12" t="s">
        <v>78</v>
      </c>
      <c r="AY450" s="195" t="s">
        <v>132</v>
      </c>
    </row>
    <row r="451" spans="2:51" s="12" customFormat="1" ht="13.5">
      <c r="B451" s="194"/>
      <c r="D451" s="187" t="s">
        <v>141</v>
      </c>
      <c r="E451" s="195" t="s">
        <v>5</v>
      </c>
      <c r="F451" s="196" t="s">
        <v>251</v>
      </c>
      <c r="H451" s="197">
        <v>2.915</v>
      </c>
      <c r="I451" s="198"/>
      <c r="L451" s="194"/>
      <c r="M451" s="199"/>
      <c r="N451" s="200"/>
      <c r="O451" s="200"/>
      <c r="P451" s="200"/>
      <c r="Q451" s="200"/>
      <c r="R451" s="200"/>
      <c r="S451" s="200"/>
      <c r="T451" s="201"/>
      <c r="AT451" s="195" t="s">
        <v>141</v>
      </c>
      <c r="AU451" s="195" t="s">
        <v>87</v>
      </c>
      <c r="AV451" s="12" t="s">
        <v>87</v>
      </c>
      <c r="AW451" s="12" t="s">
        <v>41</v>
      </c>
      <c r="AX451" s="12" t="s">
        <v>78</v>
      </c>
      <c r="AY451" s="195" t="s">
        <v>132</v>
      </c>
    </row>
    <row r="452" spans="2:51" s="13" customFormat="1" ht="13.5">
      <c r="B452" s="202"/>
      <c r="D452" s="187" t="s">
        <v>141</v>
      </c>
      <c r="E452" s="203" t="s">
        <v>5</v>
      </c>
      <c r="F452" s="204" t="s">
        <v>150</v>
      </c>
      <c r="H452" s="205">
        <v>36.029000000000003</v>
      </c>
      <c r="I452" s="206"/>
      <c r="L452" s="202"/>
      <c r="M452" s="207"/>
      <c r="N452" s="208"/>
      <c r="O452" s="208"/>
      <c r="P452" s="208"/>
      <c r="Q452" s="208"/>
      <c r="R452" s="208"/>
      <c r="S452" s="208"/>
      <c r="T452" s="209"/>
      <c r="AT452" s="203" t="s">
        <v>141</v>
      </c>
      <c r="AU452" s="203" t="s">
        <v>87</v>
      </c>
      <c r="AV452" s="13" t="s">
        <v>151</v>
      </c>
      <c r="AW452" s="13" t="s">
        <v>41</v>
      </c>
      <c r="AX452" s="13" t="s">
        <v>78</v>
      </c>
      <c r="AY452" s="203" t="s">
        <v>132</v>
      </c>
    </row>
    <row r="453" spans="2:51" s="11" customFormat="1" ht="13.5">
      <c r="B453" s="186"/>
      <c r="D453" s="187" t="s">
        <v>141</v>
      </c>
      <c r="E453" s="188" t="s">
        <v>5</v>
      </c>
      <c r="F453" s="189" t="s">
        <v>260</v>
      </c>
      <c r="H453" s="188" t="s">
        <v>5</v>
      </c>
      <c r="I453" s="190"/>
      <c r="L453" s="186"/>
      <c r="M453" s="191"/>
      <c r="N453" s="192"/>
      <c r="O453" s="192"/>
      <c r="P453" s="192"/>
      <c r="Q453" s="192"/>
      <c r="R453" s="192"/>
      <c r="S453" s="192"/>
      <c r="T453" s="193"/>
      <c r="AT453" s="188" t="s">
        <v>141</v>
      </c>
      <c r="AU453" s="188" t="s">
        <v>87</v>
      </c>
      <c r="AV453" s="11" t="s">
        <v>25</v>
      </c>
      <c r="AW453" s="11" t="s">
        <v>41</v>
      </c>
      <c r="AX453" s="11" t="s">
        <v>78</v>
      </c>
      <c r="AY453" s="188" t="s">
        <v>132</v>
      </c>
    </row>
    <row r="454" spans="2:51" s="12" customFormat="1" ht="13.5">
      <c r="B454" s="194"/>
      <c r="D454" s="187" t="s">
        <v>141</v>
      </c>
      <c r="E454" s="195" t="s">
        <v>5</v>
      </c>
      <c r="F454" s="196" t="s">
        <v>261</v>
      </c>
      <c r="H454" s="197">
        <v>18</v>
      </c>
      <c r="I454" s="198"/>
      <c r="L454" s="194"/>
      <c r="M454" s="199"/>
      <c r="N454" s="200"/>
      <c r="O454" s="200"/>
      <c r="P454" s="200"/>
      <c r="Q454" s="200"/>
      <c r="R454" s="200"/>
      <c r="S454" s="200"/>
      <c r="T454" s="201"/>
      <c r="AT454" s="195" t="s">
        <v>141</v>
      </c>
      <c r="AU454" s="195" t="s">
        <v>87</v>
      </c>
      <c r="AV454" s="12" t="s">
        <v>87</v>
      </c>
      <c r="AW454" s="12" t="s">
        <v>41</v>
      </c>
      <c r="AX454" s="12" t="s">
        <v>78</v>
      </c>
      <c r="AY454" s="195" t="s">
        <v>132</v>
      </c>
    </row>
    <row r="455" spans="2:51" s="13" customFormat="1" ht="13.5">
      <c r="B455" s="202"/>
      <c r="D455" s="187" t="s">
        <v>141</v>
      </c>
      <c r="E455" s="203" t="s">
        <v>5</v>
      </c>
      <c r="F455" s="204" t="s">
        <v>150</v>
      </c>
      <c r="H455" s="205">
        <v>18</v>
      </c>
      <c r="I455" s="206"/>
      <c r="L455" s="202"/>
      <c r="M455" s="207"/>
      <c r="N455" s="208"/>
      <c r="O455" s="208"/>
      <c r="P455" s="208"/>
      <c r="Q455" s="208"/>
      <c r="R455" s="208"/>
      <c r="S455" s="208"/>
      <c r="T455" s="209"/>
      <c r="AT455" s="203" t="s">
        <v>141</v>
      </c>
      <c r="AU455" s="203" t="s">
        <v>87</v>
      </c>
      <c r="AV455" s="13" t="s">
        <v>151</v>
      </c>
      <c r="AW455" s="13" t="s">
        <v>41</v>
      </c>
      <c r="AX455" s="13" t="s">
        <v>78</v>
      </c>
      <c r="AY455" s="203" t="s">
        <v>132</v>
      </c>
    </row>
    <row r="456" spans="2:51" s="11" customFormat="1" ht="13.5">
      <c r="B456" s="186"/>
      <c r="D456" s="187" t="s">
        <v>141</v>
      </c>
      <c r="E456" s="188" t="s">
        <v>5</v>
      </c>
      <c r="F456" s="189" t="s">
        <v>262</v>
      </c>
      <c r="H456" s="188" t="s">
        <v>5</v>
      </c>
      <c r="I456" s="190"/>
      <c r="L456" s="186"/>
      <c r="M456" s="191"/>
      <c r="N456" s="192"/>
      <c r="O456" s="192"/>
      <c r="P456" s="192"/>
      <c r="Q456" s="192"/>
      <c r="R456" s="192"/>
      <c r="S456" s="192"/>
      <c r="T456" s="193"/>
      <c r="AT456" s="188" t="s">
        <v>141</v>
      </c>
      <c r="AU456" s="188" t="s">
        <v>87</v>
      </c>
      <c r="AV456" s="11" t="s">
        <v>25</v>
      </c>
      <c r="AW456" s="11" t="s">
        <v>41</v>
      </c>
      <c r="AX456" s="11" t="s">
        <v>78</v>
      </c>
      <c r="AY456" s="188" t="s">
        <v>132</v>
      </c>
    </row>
    <row r="457" spans="2:51" s="12" customFormat="1" ht="13.5">
      <c r="B457" s="194"/>
      <c r="D457" s="187" t="s">
        <v>141</v>
      </c>
      <c r="E457" s="195" t="s">
        <v>5</v>
      </c>
      <c r="F457" s="196" t="s">
        <v>263</v>
      </c>
      <c r="H457" s="197">
        <v>21.3</v>
      </c>
      <c r="I457" s="198"/>
      <c r="L457" s="194"/>
      <c r="M457" s="199"/>
      <c r="N457" s="200"/>
      <c r="O457" s="200"/>
      <c r="P457" s="200"/>
      <c r="Q457" s="200"/>
      <c r="R457" s="200"/>
      <c r="S457" s="200"/>
      <c r="T457" s="201"/>
      <c r="AT457" s="195" t="s">
        <v>141</v>
      </c>
      <c r="AU457" s="195" t="s">
        <v>87</v>
      </c>
      <c r="AV457" s="12" t="s">
        <v>87</v>
      </c>
      <c r="AW457" s="12" t="s">
        <v>41</v>
      </c>
      <c r="AX457" s="12" t="s">
        <v>78</v>
      </c>
      <c r="AY457" s="195" t="s">
        <v>132</v>
      </c>
    </row>
    <row r="458" spans="2:51" s="12" customFormat="1" ht="13.5">
      <c r="B458" s="194"/>
      <c r="D458" s="187" t="s">
        <v>141</v>
      </c>
      <c r="E458" s="195" t="s">
        <v>5</v>
      </c>
      <c r="F458" s="196" t="s">
        <v>264</v>
      </c>
      <c r="H458" s="197">
        <v>-1.2330000000000001</v>
      </c>
      <c r="I458" s="198"/>
      <c r="L458" s="194"/>
      <c r="M458" s="199"/>
      <c r="N458" s="200"/>
      <c r="O458" s="200"/>
      <c r="P458" s="200"/>
      <c r="Q458" s="200"/>
      <c r="R458" s="200"/>
      <c r="S458" s="200"/>
      <c r="T458" s="201"/>
      <c r="AT458" s="195" t="s">
        <v>141</v>
      </c>
      <c r="AU458" s="195" t="s">
        <v>87</v>
      </c>
      <c r="AV458" s="12" t="s">
        <v>87</v>
      </c>
      <c r="AW458" s="12" t="s">
        <v>41</v>
      </c>
      <c r="AX458" s="12" t="s">
        <v>78</v>
      </c>
      <c r="AY458" s="195" t="s">
        <v>132</v>
      </c>
    </row>
    <row r="459" spans="2:51" s="12" customFormat="1" ht="13.5">
      <c r="B459" s="194"/>
      <c r="D459" s="187" t="s">
        <v>141</v>
      </c>
      <c r="E459" s="195" t="s">
        <v>5</v>
      </c>
      <c r="F459" s="196" t="s">
        <v>265</v>
      </c>
      <c r="H459" s="197">
        <v>6.6</v>
      </c>
      <c r="I459" s="198"/>
      <c r="L459" s="194"/>
      <c r="M459" s="199"/>
      <c r="N459" s="200"/>
      <c r="O459" s="200"/>
      <c r="P459" s="200"/>
      <c r="Q459" s="200"/>
      <c r="R459" s="200"/>
      <c r="S459" s="200"/>
      <c r="T459" s="201"/>
      <c r="AT459" s="195" t="s">
        <v>141</v>
      </c>
      <c r="AU459" s="195" t="s">
        <v>87</v>
      </c>
      <c r="AV459" s="12" t="s">
        <v>87</v>
      </c>
      <c r="AW459" s="12" t="s">
        <v>41</v>
      </c>
      <c r="AX459" s="12" t="s">
        <v>78</v>
      </c>
      <c r="AY459" s="195" t="s">
        <v>132</v>
      </c>
    </row>
    <row r="460" spans="2:51" s="13" customFormat="1" ht="13.5">
      <c r="B460" s="202"/>
      <c r="D460" s="187" t="s">
        <v>141</v>
      </c>
      <c r="E460" s="203" t="s">
        <v>5</v>
      </c>
      <c r="F460" s="204" t="s">
        <v>150</v>
      </c>
      <c r="H460" s="205">
        <v>26.667000000000002</v>
      </c>
      <c r="I460" s="206"/>
      <c r="L460" s="202"/>
      <c r="M460" s="207"/>
      <c r="N460" s="208"/>
      <c r="O460" s="208"/>
      <c r="P460" s="208"/>
      <c r="Q460" s="208"/>
      <c r="R460" s="208"/>
      <c r="S460" s="208"/>
      <c r="T460" s="209"/>
      <c r="AT460" s="203" t="s">
        <v>141</v>
      </c>
      <c r="AU460" s="203" t="s">
        <v>87</v>
      </c>
      <c r="AV460" s="13" t="s">
        <v>151</v>
      </c>
      <c r="AW460" s="13" t="s">
        <v>41</v>
      </c>
      <c r="AX460" s="13" t="s">
        <v>78</v>
      </c>
      <c r="AY460" s="203" t="s">
        <v>132</v>
      </c>
    </row>
    <row r="461" spans="2:51" s="11" customFormat="1" ht="13.5">
      <c r="B461" s="186"/>
      <c r="D461" s="187" t="s">
        <v>141</v>
      </c>
      <c r="E461" s="188" t="s">
        <v>5</v>
      </c>
      <c r="F461" s="189" t="s">
        <v>241</v>
      </c>
      <c r="H461" s="188" t="s">
        <v>5</v>
      </c>
      <c r="I461" s="190"/>
      <c r="L461" s="186"/>
      <c r="M461" s="191"/>
      <c r="N461" s="192"/>
      <c r="O461" s="192"/>
      <c r="P461" s="192"/>
      <c r="Q461" s="192"/>
      <c r="R461" s="192"/>
      <c r="S461" s="192"/>
      <c r="T461" s="193"/>
      <c r="AT461" s="188" t="s">
        <v>141</v>
      </c>
      <c r="AU461" s="188" t="s">
        <v>87</v>
      </c>
      <c r="AV461" s="11" t="s">
        <v>25</v>
      </c>
      <c r="AW461" s="11" t="s">
        <v>41</v>
      </c>
      <c r="AX461" s="11" t="s">
        <v>78</v>
      </c>
      <c r="AY461" s="188" t="s">
        <v>132</v>
      </c>
    </row>
    <row r="462" spans="2:51" s="12" customFormat="1" ht="13.5">
      <c r="B462" s="194"/>
      <c r="D462" s="187" t="s">
        <v>141</v>
      </c>
      <c r="E462" s="195" t="s">
        <v>5</v>
      </c>
      <c r="F462" s="196" t="s">
        <v>242</v>
      </c>
      <c r="H462" s="197">
        <v>58</v>
      </c>
      <c r="I462" s="198"/>
      <c r="L462" s="194"/>
      <c r="M462" s="199"/>
      <c r="N462" s="200"/>
      <c r="O462" s="200"/>
      <c r="P462" s="200"/>
      <c r="Q462" s="200"/>
      <c r="R462" s="200"/>
      <c r="S462" s="200"/>
      <c r="T462" s="201"/>
      <c r="AT462" s="195" t="s">
        <v>141</v>
      </c>
      <c r="AU462" s="195" t="s">
        <v>87</v>
      </c>
      <c r="AV462" s="12" t="s">
        <v>87</v>
      </c>
      <c r="AW462" s="12" t="s">
        <v>41</v>
      </c>
      <c r="AX462" s="12" t="s">
        <v>78</v>
      </c>
      <c r="AY462" s="195" t="s">
        <v>132</v>
      </c>
    </row>
    <row r="463" spans="2:51" s="13" customFormat="1" ht="13.5">
      <c r="B463" s="202"/>
      <c r="D463" s="187" t="s">
        <v>141</v>
      </c>
      <c r="E463" s="203" t="s">
        <v>5</v>
      </c>
      <c r="F463" s="204" t="s">
        <v>150</v>
      </c>
      <c r="H463" s="205">
        <v>58</v>
      </c>
      <c r="I463" s="206"/>
      <c r="L463" s="202"/>
      <c r="M463" s="207"/>
      <c r="N463" s="208"/>
      <c r="O463" s="208"/>
      <c r="P463" s="208"/>
      <c r="Q463" s="208"/>
      <c r="R463" s="208"/>
      <c r="S463" s="208"/>
      <c r="T463" s="209"/>
      <c r="AT463" s="203" t="s">
        <v>141</v>
      </c>
      <c r="AU463" s="203" t="s">
        <v>87</v>
      </c>
      <c r="AV463" s="13" t="s">
        <v>151</v>
      </c>
      <c r="AW463" s="13" t="s">
        <v>41</v>
      </c>
      <c r="AX463" s="13" t="s">
        <v>78</v>
      </c>
      <c r="AY463" s="203" t="s">
        <v>132</v>
      </c>
    </row>
    <row r="464" spans="2:51" s="14" customFormat="1" ht="13.5">
      <c r="B464" s="210"/>
      <c r="D464" s="187" t="s">
        <v>141</v>
      </c>
      <c r="E464" s="211" t="s">
        <v>5</v>
      </c>
      <c r="F464" s="212" t="s">
        <v>160</v>
      </c>
      <c r="H464" s="213">
        <v>1067.319</v>
      </c>
      <c r="I464" s="214"/>
      <c r="L464" s="210"/>
      <c r="M464" s="215"/>
      <c r="N464" s="216"/>
      <c r="O464" s="216"/>
      <c r="P464" s="216"/>
      <c r="Q464" s="216"/>
      <c r="R464" s="216"/>
      <c r="S464" s="216"/>
      <c r="T464" s="217"/>
      <c r="AT464" s="211" t="s">
        <v>141</v>
      </c>
      <c r="AU464" s="211" t="s">
        <v>87</v>
      </c>
      <c r="AV464" s="14" t="s">
        <v>139</v>
      </c>
      <c r="AW464" s="14" t="s">
        <v>41</v>
      </c>
      <c r="AX464" s="14" t="s">
        <v>25</v>
      </c>
      <c r="AY464" s="211" t="s">
        <v>132</v>
      </c>
    </row>
    <row r="465" spans="2:65" s="10" customFormat="1" ht="29.85" customHeight="1">
      <c r="B465" s="160"/>
      <c r="D465" s="161" t="s">
        <v>77</v>
      </c>
      <c r="E465" s="171" t="s">
        <v>276</v>
      </c>
      <c r="F465" s="171" t="s">
        <v>460</v>
      </c>
      <c r="I465" s="163"/>
      <c r="J465" s="172">
        <f>BK465</f>
        <v>0</v>
      </c>
      <c r="L465" s="160"/>
      <c r="M465" s="165"/>
      <c r="N465" s="166"/>
      <c r="O465" s="166"/>
      <c r="P465" s="167">
        <f>SUM(P466:P889)</f>
        <v>0</v>
      </c>
      <c r="Q465" s="166"/>
      <c r="R465" s="167">
        <f>SUM(R466:R889)</f>
        <v>10.25830457</v>
      </c>
      <c r="S465" s="166"/>
      <c r="T465" s="168">
        <f>SUM(T466:T889)</f>
        <v>45.185377000000003</v>
      </c>
      <c r="AR465" s="161" t="s">
        <v>25</v>
      </c>
      <c r="AT465" s="169" t="s">
        <v>77</v>
      </c>
      <c r="AU465" s="169" t="s">
        <v>25</v>
      </c>
      <c r="AY465" s="161" t="s">
        <v>132</v>
      </c>
      <c r="BK465" s="170">
        <f>SUM(BK466:BK889)</f>
        <v>0</v>
      </c>
    </row>
    <row r="466" spans="2:65" s="1" customFormat="1" ht="25.5" customHeight="1">
      <c r="B466" s="173"/>
      <c r="C466" s="174" t="s">
        <v>461</v>
      </c>
      <c r="D466" s="174" t="s">
        <v>135</v>
      </c>
      <c r="E466" s="175" t="s">
        <v>462</v>
      </c>
      <c r="F466" s="176" t="s">
        <v>463</v>
      </c>
      <c r="G466" s="177" t="s">
        <v>138</v>
      </c>
      <c r="H466" s="178">
        <v>1000</v>
      </c>
      <c r="I466" s="179"/>
      <c r="J466" s="180">
        <f>ROUND(I466*H466,2)</f>
        <v>0</v>
      </c>
      <c r="K466" s="176" t="s">
        <v>5</v>
      </c>
      <c r="L466" s="42"/>
      <c r="M466" s="181" t="s">
        <v>5</v>
      </c>
      <c r="N466" s="182" t="s">
        <v>49</v>
      </c>
      <c r="O466" s="43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AR466" s="24" t="s">
        <v>139</v>
      </c>
      <c r="AT466" s="24" t="s">
        <v>135</v>
      </c>
      <c r="AU466" s="24" t="s">
        <v>87</v>
      </c>
      <c r="AY466" s="24" t="s">
        <v>132</v>
      </c>
      <c r="BE466" s="185">
        <f>IF(N466="základní",J466,0)</f>
        <v>0</v>
      </c>
      <c r="BF466" s="185">
        <f>IF(N466="snížená",J466,0)</f>
        <v>0</v>
      </c>
      <c r="BG466" s="185">
        <f>IF(N466="zákl. přenesená",J466,0)</f>
        <v>0</v>
      </c>
      <c r="BH466" s="185">
        <f>IF(N466="sníž. přenesená",J466,0)</f>
        <v>0</v>
      </c>
      <c r="BI466" s="185">
        <f>IF(N466="nulová",J466,0)</f>
        <v>0</v>
      </c>
      <c r="BJ466" s="24" t="s">
        <v>25</v>
      </c>
      <c r="BK466" s="185">
        <f>ROUND(I466*H466,2)</f>
        <v>0</v>
      </c>
      <c r="BL466" s="24" t="s">
        <v>139</v>
      </c>
      <c r="BM466" s="24" t="s">
        <v>464</v>
      </c>
    </row>
    <row r="467" spans="2:65" s="12" customFormat="1" ht="13.5">
      <c r="B467" s="194"/>
      <c r="D467" s="187" t="s">
        <v>141</v>
      </c>
      <c r="E467" s="195" t="s">
        <v>5</v>
      </c>
      <c r="F467" s="196" t="s">
        <v>465</v>
      </c>
      <c r="H467" s="197">
        <v>900</v>
      </c>
      <c r="I467" s="198"/>
      <c r="L467" s="194"/>
      <c r="M467" s="199"/>
      <c r="N467" s="200"/>
      <c r="O467" s="200"/>
      <c r="P467" s="200"/>
      <c r="Q467" s="200"/>
      <c r="R467" s="200"/>
      <c r="S467" s="200"/>
      <c r="T467" s="201"/>
      <c r="AT467" s="195" t="s">
        <v>141</v>
      </c>
      <c r="AU467" s="195" t="s">
        <v>87</v>
      </c>
      <c r="AV467" s="12" t="s">
        <v>87</v>
      </c>
      <c r="AW467" s="12" t="s">
        <v>41</v>
      </c>
      <c r="AX467" s="12" t="s">
        <v>78</v>
      </c>
      <c r="AY467" s="195" t="s">
        <v>132</v>
      </c>
    </row>
    <row r="468" spans="2:65" s="12" customFormat="1" ht="13.5">
      <c r="B468" s="194"/>
      <c r="D468" s="187" t="s">
        <v>141</v>
      </c>
      <c r="E468" s="195" t="s">
        <v>5</v>
      </c>
      <c r="F468" s="196" t="s">
        <v>466</v>
      </c>
      <c r="H468" s="197">
        <v>100</v>
      </c>
      <c r="I468" s="198"/>
      <c r="L468" s="194"/>
      <c r="M468" s="199"/>
      <c r="N468" s="200"/>
      <c r="O468" s="200"/>
      <c r="P468" s="200"/>
      <c r="Q468" s="200"/>
      <c r="R468" s="200"/>
      <c r="S468" s="200"/>
      <c r="T468" s="201"/>
      <c r="AT468" s="195" t="s">
        <v>141</v>
      </c>
      <c r="AU468" s="195" t="s">
        <v>87</v>
      </c>
      <c r="AV468" s="12" t="s">
        <v>87</v>
      </c>
      <c r="AW468" s="12" t="s">
        <v>41</v>
      </c>
      <c r="AX468" s="12" t="s">
        <v>78</v>
      </c>
      <c r="AY468" s="195" t="s">
        <v>132</v>
      </c>
    </row>
    <row r="469" spans="2:65" s="14" customFormat="1" ht="13.5">
      <c r="B469" s="210"/>
      <c r="D469" s="187" t="s">
        <v>141</v>
      </c>
      <c r="E469" s="211" t="s">
        <v>5</v>
      </c>
      <c r="F469" s="212" t="s">
        <v>160</v>
      </c>
      <c r="H469" s="213">
        <v>1000</v>
      </c>
      <c r="I469" s="214"/>
      <c r="L469" s="210"/>
      <c r="M469" s="215"/>
      <c r="N469" s="216"/>
      <c r="O469" s="216"/>
      <c r="P469" s="216"/>
      <c r="Q469" s="216"/>
      <c r="R469" s="216"/>
      <c r="S469" s="216"/>
      <c r="T469" s="217"/>
      <c r="AT469" s="211" t="s">
        <v>141</v>
      </c>
      <c r="AU469" s="211" t="s">
        <v>87</v>
      </c>
      <c r="AV469" s="14" t="s">
        <v>139</v>
      </c>
      <c r="AW469" s="14" t="s">
        <v>41</v>
      </c>
      <c r="AX469" s="14" t="s">
        <v>25</v>
      </c>
      <c r="AY469" s="211" t="s">
        <v>132</v>
      </c>
    </row>
    <row r="470" spans="2:65" s="1" customFormat="1" ht="25.5" customHeight="1">
      <c r="B470" s="173"/>
      <c r="C470" s="174" t="s">
        <v>467</v>
      </c>
      <c r="D470" s="174" t="s">
        <v>135</v>
      </c>
      <c r="E470" s="175" t="s">
        <v>468</v>
      </c>
      <c r="F470" s="176" t="s">
        <v>469</v>
      </c>
      <c r="G470" s="177" t="s">
        <v>138</v>
      </c>
      <c r="H470" s="178">
        <v>90000</v>
      </c>
      <c r="I470" s="179"/>
      <c r="J470" s="180">
        <f>ROUND(I470*H470,2)</f>
        <v>0</v>
      </c>
      <c r="K470" s="176" t="s">
        <v>5</v>
      </c>
      <c r="L470" s="42"/>
      <c r="M470" s="181" t="s">
        <v>5</v>
      </c>
      <c r="N470" s="182" t="s">
        <v>49</v>
      </c>
      <c r="O470" s="43"/>
      <c r="P470" s="183">
        <f>O470*H470</f>
        <v>0</v>
      </c>
      <c r="Q470" s="183">
        <v>0</v>
      </c>
      <c r="R470" s="183">
        <f>Q470*H470</f>
        <v>0</v>
      </c>
      <c r="S470" s="183">
        <v>0</v>
      </c>
      <c r="T470" s="184">
        <f>S470*H470</f>
        <v>0</v>
      </c>
      <c r="AR470" s="24" t="s">
        <v>139</v>
      </c>
      <c r="AT470" s="24" t="s">
        <v>135</v>
      </c>
      <c r="AU470" s="24" t="s">
        <v>87</v>
      </c>
      <c r="AY470" s="24" t="s">
        <v>132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24" t="s">
        <v>25</v>
      </c>
      <c r="BK470" s="185">
        <f>ROUND(I470*H470,2)</f>
        <v>0</v>
      </c>
      <c r="BL470" s="24" t="s">
        <v>139</v>
      </c>
      <c r="BM470" s="24" t="s">
        <v>470</v>
      </c>
    </row>
    <row r="471" spans="2:65" s="11" customFormat="1" ht="13.5">
      <c r="B471" s="186"/>
      <c r="D471" s="187" t="s">
        <v>141</v>
      </c>
      <c r="E471" s="188" t="s">
        <v>5</v>
      </c>
      <c r="F471" s="189" t="s">
        <v>471</v>
      </c>
      <c r="H471" s="188" t="s">
        <v>5</v>
      </c>
      <c r="I471" s="190"/>
      <c r="L471" s="186"/>
      <c r="M471" s="191"/>
      <c r="N471" s="192"/>
      <c r="O471" s="192"/>
      <c r="P471" s="192"/>
      <c r="Q471" s="192"/>
      <c r="R471" s="192"/>
      <c r="S471" s="192"/>
      <c r="T471" s="193"/>
      <c r="AT471" s="188" t="s">
        <v>141</v>
      </c>
      <c r="AU471" s="188" t="s">
        <v>87</v>
      </c>
      <c r="AV471" s="11" t="s">
        <v>25</v>
      </c>
      <c r="AW471" s="11" t="s">
        <v>41</v>
      </c>
      <c r="AX471" s="11" t="s">
        <v>78</v>
      </c>
      <c r="AY471" s="188" t="s">
        <v>132</v>
      </c>
    </row>
    <row r="472" spans="2:65" s="12" customFormat="1" ht="13.5">
      <c r="B472" s="194"/>
      <c r="D472" s="187" t="s">
        <v>141</v>
      </c>
      <c r="E472" s="195" t="s">
        <v>5</v>
      </c>
      <c r="F472" s="196" t="s">
        <v>472</v>
      </c>
      <c r="H472" s="197">
        <v>90000</v>
      </c>
      <c r="I472" s="198"/>
      <c r="L472" s="194"/>
      <c r="M472" s="199"/>
      <c r="N472" s="200"/>
      <c r="O472" s="200"/>
      <c r="P472" s="200"/>
      <c r="Q472" s="200"/>
      <c r="R472" s="200"/>
      <c r="S472" s="200"/>
      <c r="T472" s="201"/>
      <c r="AT472" s="195" t="s">
        <v>141</v>
      </c>
      <c r="AU472" s="195" t="s">
        <v>87</v>
      </c>
      <c r="AV472" s="12" t="s">
        <v>87</v>
      </c>
      <c r="AW472" s="12" t="s">
        <v>41</v>
      </c>
      <c r="AX472" s="12" t="s">
        <v>25</v>
      </c>
      <c r="AY472" s="195" t="s">
        <v>132</v>
      </c>
    </row>
    <row r="473" spans="2:65" s="1" customFormat="1" ht="25.5" customHeight="1">
      <c r="B473" s="173"/>
      <c r="C473" s="174" t="s">
        <v>473</v>
      </c>
      <c r="D473" s="174" t="s">
        <v>135</v>
      </c>
      <c r="E473" s="175" t="s">
        <v>474</v>
      </c>
      <c r="F473" s="176" t="s">
        <v>475</v>
      </c>
      <c r="G473" s="177" t="s">
        <v>138</v>
      </c>
      <c r="H473" s="178">
        <v>1000</v>
      </c>
      <c r="I473" s="179"/>
      <c r="J473" s="180">
        <f>ROUND(I473*H473,2)</f>
        <v>0</v>
      </c>
      <c r="K473" s="176" t="s">
        <v>5</v>
      </c>
      <c r="L473" s="42"/>
      <c r="M473" s="181" t="s">
        <v>5</v>
      </c>
      <c r="N473" s="182" t="s">
        <v>49</v>
      </c>
      <c r="O473" s="43"/>
      <c r="P473" s="183">
        <f>O473*H473</f>
        <v>0</v>
      </c>
      <c r="Q473" s="183">
        <v>0</v>
      </c>
      <c r="R473" s="183">
        <f>Q473*H473</f>
        <v>0</v>
      </c>
      <c r="S473" s="183">
        <v>0</v>
      </c>
      <c r="T473" s="184">
        <f>S473*H473</f>
        <v>0</v>
      </c>
      <c r="AR473" s="24" t="s">
        <v>139</v>
      </c>
      <c r="AT473" s="24" t="s">
        <v>135</v>
      </c>
      <c r="AU473" s="24" t="s">
        <v>87</v>
      </c>
      <c r="AY473" s="24" t="s">
        <v>132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24" t="s">
        <v>25</v>
      </c>
      <c r="BK473" s="185">
        <f>ROUND(I473*H473,2)</f>
        <v>0</v>
      </c>
      <c r="BL473" s="24" t="s">
        <v>139</v>
      </c>
      <c r="BM473" s="24" t="s">
        <v>476</v>
      </c>
    </row>
    <row r="474" spans="2:65" s="1" customFormat="1" ht="16.5" customHeight="1">
      <c r="B474" s="173"/>
      <c r="C474" s="174" t="s">
        <v>477</v>
      </c>
      <c r="D474" s="174" t="s">
        <v>135</v>
      </c>
      <c r="E474" s="175" t="s">
        <v>478</v>
      </c>
      <c r="F474" s="176" t="s">
        <v>479</v>
      </c>
      <c r="G474" s="177" t="s">
        <v>138</v>
      </c>
      <c r="H474" s="178">
        <v>1000</v>
      </c>
      <c r="I474" s="179"/>
      <c r="J474" s="180">
        <f>ROUND(I474*H474,2)</f>
        <v>0</v>
      </c>
      <c r="K474" s="176" t="s">
        <v>5</v>
      </c>
      <c r="L474" s="42"/>
      <c r="M474" s="181" t="s">
        <v>5</v>
      </c>
      <c r="N474" s="182" t="s">
        <v>49</v>
      </c>
      <c r="O474" s="43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AR474" s="24" t="s">
        <v>139</v>
      </c>
      <c r="AT474" s="24" t="s">
        <v>135</v>
      </c>
      <c r="AU474" s="24" t="s">
        <v>87</v>
      </c>
      <c r="AY474" s="24" t="s">
        <v>132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24" t="s">
        <v>25</v>
      </c>
      <c r="BK474" s="185">
        <f>ROUND(I474*H474,2)</f>
        <v>0</v>
      </c>
      <c r="BL474" s="24" t="s">
        <v>139</v>
      </c>
      <c r="BM474" s="24" t="s">
        <v>480</v>
      </c>
    </row>
    <row r="475" spans="2:65" s="1" customFormat="1" ht="16.5" customHeight="1">
      <c r="B475" s="173"/>
      <c r="C475" s="174" t="s">
        <v>481</v>
      </c>
      <c r="D475" s="174" t="s">
        <v>135</v>
      </c>
      <c r="E475" s="175" t="s">
        <v>482</v>
      </c>
      <c r="F475" s="176" t="s">
        <v>483</v>
      </c>
      <c r="G475" s="177" t="s">
        <v>138</v>
      </c>
      <c r="H475" s="178">
        <v>1000</v>
      </c>
      <c r="I475" s="179"/>
      <c r="J475" s="180">
        <f>ROUND(I475*H475,2)</f>
        <v>0</v>
      </c>
      <c r="K475" s="176" t="s">
        <v>5</v>
      </c>
      <c r="L475" s="42"/>
      <c r="M475" s="181" t="s">
        <v>5</v>
      </c>
      <c r="N475" s="182" t="s">
        <v>49</v>
      </c>
      <c r="O475" s="43"/>
      <c r="P475" s="183">
        <f>O475*H475</f>
        <v>0</v>
      </c>
      <c r="Q475" s="183">
        <v>0</v>
      </c>
      <c r="R475" s="183">
        <f>Q475*H475</f>
        <v>0</v>
      </c>
      <c r="S475" s="183">
        <v>0</v>
      </c>
      <c r="T475" s="184">
        <f>S475*H475</f>
        <v>0</v>
      </c>
      <c r="AR475" s="24" t="s">
        <v>139</v>
      </c>
      <c r="AT475" s="24" t="s">
        <v>135</v>
      </c>
      <c r="AU475" s="24" t="s">
        <v>87</v>
      </c>
      <c r="AY475" s="24" t="s">
        <v>132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24" t="s">
        <v>25</v>
      </c>
      <c r="BK475" s="185">
        <f>ROUND(I475*H475,2)</f>
        <v>0</v>
      </c>
      <c r="BL475" s="24" t="s">
        <v>139</v>
      </c>
      <c r="BM475" s="24" t="s">
        <v>484</v>
      </c>
    </row>
    <row r="476" spans="2:65" s="12" customFormat="1" ht="13.5">
      <c r="B476" s="194"/>
      <c r="D476" s="187" t="s">
        <v>141</v>
      </c>
      <c r="E476" s="195" t="s">
        <v>5</v>
      </c>
      <c r="F476" s="196" t="s">
        <v>485</v>
      </c>
      <c r="H476" s="197">
        <v>1000</v>
      </c>
      <c r="I476" s="198"/>
      <c r="L476" s="194"/>
      <c r="M476" s="199"/>
      <c r="N476" s="200"/>
      <c r="O476" s="200"/>
      <c r="P476" s="200"/>
      <c r="Q476" s="200"/>
      <c r="R476" s="200"/>
      <c r="S476" s="200"/>
      <c r="T476" s="201"/>
      <c r="AT476" s="195" t="s">
        <v>141</v>
      </c>
      <c r="AU476" s="195" t="s">
        <v>87</v>
      </c>
      <c r="AV476" s="12" t="s">
        <v>87</v>
      </c>
      <c r="AW476" s="12" t="s">
        <v>41</v>
      </c>
      <c r="AX476" s="12" t="s">
        <v>25</v>
      </c>
      <c r="AY476" s="195" t="s">
        <v>132</v>
      </c>
    </row>
    <row r="477" spans="2:65" s="1" customFormat="1" ht="16.5" customHeight="1">
      <c r="B477" s="173"/>
      <c r="C477" s="174" t="s">
        <v>10</v>
      </c>
      <c r="D477" s="174" t="s">
        <v>135</v>
      </c>
      <c r="E477" s="175" t="s">
        <v>486</v>
      </c>
      <c r="F477" s="176" t="s">
        <v>487</v>
      </c>
      <c r="G477" s="177" t="s">
        <v>138</v>
      </c>
      <c r="H477" s="178">
        <v>90000</v>
      </c>
      <c r="I477" s="179"/>
      <c r="J477" s="180">
        <f>ROUND(I477*H477,2)</f>
        <v>0</v>
      </c>
      <c r="K477" s="176" t="s">
        <v>5</v>
      </c>
      <c r="L477" s="42"/>
      <c r="M477" s="181" t="s">
        <v>5</v>
      </c>
      <c r="N477" s="182" t="s">
        <v>49</v>
      </c>
      <c r="O477" s="43"/>
      <c r="P477" s="183">
        <f>O477*H477</f>
        <v>0</v>
      </c>
      <c r="Q477" s="183">
        <v>0</v>
      </c>
      <c r="R477" s="183">
        <f>Q477*H477</f>
        <v>0</v>
      </c>
      <c r="S477" s="183">
        <v>0</v>
      </c>
      <c r="T477" s="184">
        <f>S477*H477</f>
        <v>0</v>
      </c>
      <c r="AR477" s="24" t="s">
        <v>139</v>
      </c>
      <c r="AT477" s="24" t="s">
        <v>135</v>
      </c>
      <c r="AU477" s="24" t="s">
        <v>87</v>
      </c>
      <c r="AY477" s="24" t="s">
        <v>132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24" t="s">
        <v>25</v>
      </c>
      <c r="BK477" s="185">
        <f>ROUND(I477*H477,2)</f>
        <v>0</v>
      </c>
      <c r="BL477" s="24" t="s">
        <v>139</v>
      </c>
      <c r="BM477" s="24" t="s">
        <v>488</v>
      </c>
    </row>
    <row r="478" spans="2:65" s="11" customFormat="1" ht="13.5">
      <c r="B478" s="186"/>
      <c r="D478" s="187" t="s">
        <v>141</v>
      </c>
      <c r="E478" s="188" t="s">
        <v>5</v>
      </c>
      <c r="F478" s="189" t="s">
        <v>471</v>
      </c>
      <c r="H478" s="188" t="s">
        <v>5</v>
      </c>
      <c r="I478" s="190"/>
      <c r="L478" s="186"/>
      <c r="M478" s="191"/>
      <c r="N478" s="192"/>
      <c r="O478" s="192"/>
      <c r="P478" s="192"/>
      <c r="Q478" s="192"/>
      <c r="R478" s="192"/>
      <c r="S478" s="192"/>
      <c r="T478" s="193"/>
      <c r="AT478" s="188" t="s">
        <v>141</v>
      </c>
      <c r="AU478" s="188" t="s">
        <v>87</v>
      </c>
      <c r="AV478" s="11" t="s">
        <v>25</v>
      </c>
      <c r="AW478" s="11" t="s">
        <v>41</v>
      </c>
      <c r="AX478" s="11" t="s">
        <v>78</v>
      </c>
      <c r="AY478" s="188" t="s">
        <v>132</v>
      </c>
    </row>
    <row r="479" spans="2:65" s="12" customFormat="1" ht="13.5">
      <c r="B479" s="194"/>
      <c r="D479" s="187" t="s">
        <v>141</v>
      </c>
      <c r="E479" s="195" t="s">
        <v>5</v>
      </c>
      <c r="F479" s="196" t="s">
        <v>472</v>
      </c>
      <c r="H479" s="197">
        <v>90000</v>
      </c>
      <c r="I479" s="198"/>
      <c r="L479" s="194"/>
      <c r="M479" s="199"/>
      <c r="N479" s="200"/>
      <c r="O479" s="200"/>
      <c r="P479" s="200"/>
      <c r="Q479" s="200"/>
      <c r="R479" s="200"/>
      <c r="S479" s="200"/>
      <c r="T479" s="201"/>
      <c r="AT479" s="195" t="s">
        <v>141</v>
      </c>
      <c r="AU479" s="195" t="s">
        <v>87</v>
      </c>
      <c r="AV479" s="12" t="s">
        <v>87</v>
      </c>
      <c r="AW479" s="12" t="s">
        <v>41</v>
      </c>
      <c r="AX479" s="12" t="s">
        <v>25</v>
      </c>
      <c r="AY479" s="195" t="s">
        <v>132</v>
      </c>
    </row>
    <row r="480" spans="2:65" s="1" customFormat="1" ht="16.5" customHeight="1">
      <c r="B480" s="173"/>
      <c r="C480" s="174" t="s">
        <v>489</v>
      </c>
      <c r="D480" s="174" t="s">
        <v>135</v>
      </c>
      <c r="E480" s="175" t="s">
        <v>490</v>
      </c>
      <c r="F480" s="176" t="s">
        <v>491</v>
      </c>
      <c r="G480" s="177" t="s">
        <v>138</v>
      </c>
      <c r="H480" s="178">
        <v>1000</v>
      </c>
      <c r="I480" s="179"/>
      <c r="J480" s="180">
        <f>ROUND(I480*H480,2)</f>
        <v>0</v>
      </c>
      <c r="K480" s="176" t="s">
        <v>5</v>
      </c>
      <c r="L480" s="42"/>
      <c r="M480" s="181" t="s">
        <v>5</v>
      </c>
      <c r="N480" s="182" t="s">
        <v>49</v>
      </c>
      <c r="O480" s="43"/>
      <c r="P480" s="183">
        <f>O480*H480</f>
        <v>0</v>
      </c>
      <c r="Q480" s="183">
        <v>0</v>
      </c>
      <c r="R480" s="183">
        <f>Q480*H480</f>
        <v>0</v>
      </c>
      <c r="S480" s="183">
        <v>0</v>
      </c>
      <c r="T480" s="184">
        <f>S480*H480</f>
        <v>0</v>
      </c>
      <c r="AR480" s="24" t="s">
        <v>139</v>
      </c>
      <c r="AT480" s="24" t="s">
        <v>135</v>
      </c>
      <c r="AU480" s="24" t="s">
        <v>87</v>
      </c>
      <c r="AY480" s="24" t="s">
        <v>132</v>
      </c>
      <c r="BE480" s="185">
        <f>IF(N480="základní",J480,0)</f>
        <v>0</v>
      </c>
      <c r="BF480" s="185">
        <f>IF(N480="snížená",J480,0)</f>
        <v>0</v>
      </c>
      <c r="BG480" s="185">
        <f>IF(N480="zákl. přenesená",J480,0)</f>
        <v>0</v>
      </c>
      <c r="BH480" s="185">
        <f>IF(N480="sníž. přenesená",J480,0)</f>
        <v>0</v>
      </c>
      <c r="BI480" s="185">
        <f>IF(N480="nulová",J480,0)</f>
        <v>0</v>
      </c>
      <c r="BJ480" s="24" t="s">
        <v>25</v>
      </c>
      <c r="BK480" s="185">
        <f>ROUND(I480*H480,2)</f>
        <v>0</v>
      </c>
      <c r="BL480" s="24" t="s">
        <v>139</v>
      </c>
      <c r="BM480" s="24" t="s">
        <v>492</v>
      </c>
    </row>
    <row r="481" spans="2:65" s="1" customFormat="1" ht="25.5" customHeight="1">
      <c r="B481" s="173"/>
      <c r="C481" s="174" t="s">
        <v>493</v>
      </c>
      <c r="D481" s="174" t="s">
        <v>135</v>
      </c>
      <c r="E481" s="175" t="s">
        <v>494</v>
      </c>
      <c r="F481" s="176" t="s">
        <v>495</v>
      </c>
      <c r="G481" s="177" t="s">
        <v>138</v>
      </c>
      <c r="H481" s="178">
        <v>430</v>
      </c>
      <c r="I481" s="179"/>
      <c r="J481" s="180">
        <f>ROUND(I481*H481,2)</f>
        <v>0</v>
      </c>
      <c r="K481" s="176" t="s">
        <v>5</v>
      </c>
      <c r="L481" s="42"/>
      <c r="M481" s="181" t="s">
        <v>5</v>
      </c>
      <c r="N481" s="182" t="s">
        <v>49</v>
      </c>
      <c r="O481" s="43"/>
      <c r="P481" s="183">
        <f>O481*H481</f>
        <v>0</v>
      </c>
      <c r="Q481" s="183">
        <v>1.58E-3</v>
      </c>
      <c r="R481" s="183">
        <f>Q481*H481</f>
        <v>0.6794</v>
      </c>
      <c r="S481" s="183">
        <v>0</v>
      </c>
      <c r="T481" s="184">
        <f>S481*H481</f>
        <v>0</v>
      </c>
      <c r="AR481" s="24" t="s">
        <v>139</v>
      </c>
      <c r="AT481" s="24" t="s">
        <v>135</v>
      </c>
      <c r="AU481" s="24" t="s">
        <v>87</v>
      </c>
      <c r="AY481" s="24" t="s">
        <v>132</v>
      </c>
      <c r="BE481" s="185">
        <f>IF(N481="základní",J481,0)</f>
        <v>0</v>
      </c>
      <c r="BF481" s="185">
        <f>IF(N481="snížená",J481,0)</f>
        <v>0</v>
      </c>
      <c r="BG481" s="185">
        <f>IF(N481="zákl. přenesená",J481,0)</f>
        <v>0</v>
      </c>
      <c r="BH481" s="185">
        <f>IF(N481="sníž. přenesená",J481,0)</f>
        <v>0</v>
      </c>
      <c r="BI481" s="185">
        <f>IF(N481="nulová",J481,0)</f>
        <v>0</v>
      </c>
      <c r="BJ481" s="24" t="s">
        <v>25</v>
      </c>
      <c r="BK481" s="185">
        <f>ROUND(I481*H481,2)</f>
        <v>0</v>
      </c>
      <c r="BL481" s="24" t="s">
        <v>139</v>
      </c>
      <c r="BM481" s="24" t="s">
        <v>496</v>
      </c>
    </row>
    <row r="482" spans="2:65" s="11" customFormat="1" ht="13.5">
      <c r="B482" s="186"/>
      <c r="D482" s="187" t="s">
        <v>141</v>
      </c>
      <c r="E482" s="188" t="s">
        <v>5</v>
      </c>
      <c r="F482" s="189" t="s">
        <v>497</v>
      </c>
      <c r="H482" s="188" t="s">
        <v>5</v>
      </c>
      <c r="I482" s="190"/>
      <c r="L482" s="186"/>
      <c r="M482" s="191"/>
      <c r="N482" s="192"/>
      <c r="O482" s="192"/>
      <c r="P482" s="192"/>
      <c r="Q482" s="192"/>
      <c r="R482" s="192"/>
      <c r="S482" s="192"/>
      <c r="T482" s="193"/>
      <c r="AT482" s="188" t="s">
        <v>141</v>
      </c>
      <c r="AU482" s="188" t="s">
        <v>87</v>
      </c>
      <c r="AV482" s="11" t="s">
        <v>25</v>
      </c>
      <c r="AW482" s="11" t="s">
        <v>41</v>
      </c>
      <c r="AX482" s="11" t="s">
        <v>78</v>
      </c>
      <c r="AY482" s="188" t="s">
        <v>132</v>
      </c>
    </row>
    <row r="483" spans="2:65" s="12" customFormat="1" ht="13.5">
      <c r="B483" s="194"/>
      <c r="D483" s="187" t="s">
        <v>141</v>
      </c>
      <c r="E483" s="195" t="s">
        <v>5</v>
      </c>
      <c r="F483" s="196" t="s">
        <v>498</v>
      </c>
      <c r="H483" s="197">
        <v>9</v>
      </c>
      <c r="I483" s="198"/>
      <c r="L483" s="194"/>
      <c r="M483" s="199"/>
      <c r="N483" s="200"/>
      <c r="O483" s="200"/>
      <c r="P483" s="200"/>
      <c r="Q483" s="200"/>
      <c r="R483" s="200"/>
      <c r="S483" s="200"/>
      <c r="T483" s="201"/>
      <c r="AT483" s="195" t="s">
        <v>141</v>
      </c>
      <c r="AU483" s="195" t="s">
        <v>87</v>
      </c>
      <c r="AV483" s="12" t="s">
        <v>87</v>
      </c>
      <c r="AW483" s="12" t="s">
        <v>41</v>
      </c>
      <c r="AX483" s="12" t="s">
        <v>78</v>
      </c>
      <c r="AY483" s="195" t="s">
        <v>132</v>
      </c>
    </row>
    <row r="484" spans="2:65" s="12" customFormat="1" ht="13.5">
      <c r="B484" s="194"/>
      <c r="D484" s="187" t="s">
        <v>141</v>
      </c>
      <c r="E484" s="195" t="s">
        <v>5</v>
      </c>
      <c r="F484" s="196" t="s">
        <v>499</v>
      </c>
      <c r="H484" s="197">
        <v>16</v>
      </c>
      <c r="I484" s="198"/>
      <c r="L484" s="194"/>
      <c r="M484" s="199"/>
      <c r="N484" s="200"/>
      <c r="O484" s="200"/>
      <c r="P484" s="200"/>
      <c r="Q484" s="200"/>
      <c r="R484" s="200"/>
      <c r="S484" s="200"/>
      <c r="T484" s="201"/>
      <c r="AT484" s="195" t="s">
        <v>141</v>
      </c>
      <c r="AU484" s="195" t="s">
        <v>87</v>
      </c>
      <c r="AV484" s="12" t="s">
        <v>87</v>
      </c>
      <c r="AW484" s="12" t="s">
        <v>41</v>
      </c>
      <c r="AX484" s="12" t="s">
        <v>78</v>
      </c>
      <c r="AY484" s="195" t="s">
        <v>132</v>
      </c>
    </row>
    <row r="485" spans="2:65" s="12" customFormat="1" ht="13.5">
      <c r="B485" s="194"/>
      <c r="D485" s="187" t="s">
        <v>141</v>
      </c>
      <c r="E485" s="195" t="s">
        <v>5</v>
      </c>
      <c r="F485" s="196" t="s">
        <v>500</v>
      </c>
      <c r="H485" s="197">
        <v>78</v>
      </c>
      <c r="I485" s="198"/>
      <c r="L485" s="194"/>
      <c r="M485" s="199"/>
      <c r="N485" s="200"/>
      <c r="O485" s="200"/>
      <c r="P485" s="200"/>
      <c r="Q485" s="200"/>
      <c r="R485" s="200"/>
      <c r="S485" s="200"/>
      <c r="T485" s="201"/>
      <c r="AT485" s="195" t="s">
        <v>141</v>
      </c>
      <c r="AU485" s="195" t="s">
        <v>87</v>
      </c>
      <c r="AV485" s="12" t="s">
        <v>87</v>
      </c>
      <c r="AW485" s="12" t="s">
        <v>41</v>
      </c>
      <c r="AX485" s="12" t="s">
        <v>78</v>
      </c>
      <c r="AY485" s="195" t="s">
        <v>132</v>
      </c>
    </row>
    <row r="486" spans="2:65" s="12" customFormat="1" ht="13.5">
      <c r="B486" s="194"/>
      <c r="D486" s="187" t="s">
        <v>141</v>
      </c>
      <c r="E486" s="195" t="s">
        <v>5</v>
      </c>
      <c r="F486" s="196" t="s">
        <v>501</v>
      </c>
      <c r="H486" s="197">
        <v>65</v>
      </c>
      <c r="I486" s="198"/>
      <c r="L486" s="194"/>
      <c r="M486" s="199"/>
      <c r="N486" s="200"/>
      <c r="O486" s="200"/>
      <c r="P486" s="200"/>
      <c r="Q486" s="200"/>
      <c r="R486" s="200"/>
      <c r="S486" s="200"/>
      <c r="T486" s="201"/>
      <c r="AT486" s="195" t="s">
        <v>141</v>
      </c>
      <c r="AU486" s="195" t="s">
        <v>87</v>
      </c>
      <c r="AV486" s="12" t="s">
        <v>87</v>
      </c>
      <c r="AW486" s="12" t="s">
        <v>41</v>
      </c>
      <c r="AX486" s="12" t="s">
        <v>78</v>
      </c>
      <c r="AY486" s="195" t="s">
        <v>132</v>
      </c>
    </row>
    <row r="487" spans="2:65" s="12" customFormat="1" ht="13.5">
      <c r="B487" s="194"/>
      <c r="D487" s="187" t="s">
        <v>141</v>
      </c>
      <c r="E487" s="195" t="s">
        <v>5</v>
      </c>
      <c r="F487" s="196" t="s">
        <v>502</v>
      </c>
      <c r="H487" s="197">
        <v>71</v>
      </c>
      <c r="I487" s="198"/>
      <c r="L487" s="194"/>
      <c r="M487" s="199"/>
      <c r="N487" s="200"/>
      <c r="O487" s="200"/>
      <c r="P487" s="200"/>
      <c r="Q487" s="200"/>
      <c r="R487" s="200"/>
      <c r="S487" s="200"/>
      <c r="T487" s="201"/>
      <c r="AT487" s="195" t="s">
        <v>141</v>
      </c>
      <c r="AU487" s="195" t="s">
        <v>87</v>
      </c>
      <c r="AV487" s="12" t="s">
        <v>87</v>
      </c>
      <c r="AW487" s="12" t="s">
        <v>41</v>
      </c>
      <c r="AX487" s="12" t="s">
        <v>78</v>
      </c>
      <c r="AY487" s="195" t="s">
        <v>132</v>
      </c>
    </row>
    <row r="488" spans="2:65" s="12" customFormat="1" ht="13.5">
      <c r="B488" s="194"/>
      <c r="D488" s="187" t="s">
        <v>141</v>
      </c>
      <c r="E488" s="195" t="s">
        <v>5</v>
      </c>
      <c r="F488" s="196" t="s">
        <v>503</v>
      </c>
      <c r="H488" s="197">
        <v>68</v>
      </c>
      <c r="I488" s="198"/>
      <c r="L488" s="194"/>
      <c r="M488" s="199"/>
      <c r="N488" s="200"/>
      <c r="O488" s="200"/>
      <c r="P488" s="200"/>
      <c r="Q488" s="200"/>
      <c r="R488" s="200"/>
      <c r="S488" s="200"/>
      <c r="T488" s="201"/>
      <c r="AT488" s="195" t="s">
        <v>141</v>
      </c>
      <c r="AU488" s="195" t="s">
        <v>87</v>
      </c>
      <c r="AV488" s="12" t="s">
        <v>87</v>
      </c>
      <c r="AW488" s="12" t="s">
        <v>41</v>
      </c>
      <c r="AX488" s="12" t="s">
        <v>78</v>
      </c>
      <c r="AY488" s="195" t="s">
        <v>132</v>
      </c>
    </row>
    <row r="489" spans="2:65" s="12" customFormat="1" ht="13.5">
      <c r="B489" s="194"/>
      <c r="D489" s="187" t="s">
        <v>141</v>
      </c>
      <c r="E489" s="195" t="s">
        <v>5</v>
      </c>
      <c r="F489" s="196" t="s">
        <v>504</v>
      </c>
      <c r="H489" s="197">
        <v>71</v>
      </c>
      <c r="I489" s="198"/>
      <c r="L489" s="194"/>
      <c r="M489" s="199"/>
      <c r="N489" s="200"/>
      <c r="O489" s="200"/>
      <c r="P489" s="200"/>
      <c r="Q489" s="200"/>
      <c r="R489" s="200"/>
      <c r="S489" s="200"/>
      <c r="T489" s="201"/>
      <c r="AT489" s="195" t="s">
        <v>141</v>
      </c>
      <c r="AU489" s="195" t="s">
        <v>87</v>
      </c>
      <c r="AV489" s="12" t="s">
        <v>87</v>
      </c>
      <c r="AW489" s="12" t="s">
        <v>41</v>
      </c>
      <c r="AX489" s="12" t="s">
        <v>78</v>
      </c>
      <c r="AY489" s="195" t="s">
        <v>132</v>
      </c>
    </row>
    <row r="490" spans="2:65" s="12" customFormat="1" ht="13.5">
      <c r="B490" s="194"/>
      <c r="D490" s="187" t="s">
        <v>141</v>
      </c>
      <c r="E490" s="195" t="s">
        <v>5</v>
      </c>
      <c r="F490" s="196" t="s">
        <v>505</v>
      </c>
      <c r="H490" s="197">
        <v>52</v>
      </c>
      <c r="I490" s="198"/>
      <c r="L490" s="194"/>
      <c r="M490" s="199"/>
      <c r="N490" s="200"/>
      <c r="O490" s="200"/>
      <c r="P490" s="200"/>
      <c r="Q490" s="200"/>
      <c r="R490" s="200"/>
      <c r="S490" s="200"/>
      <c r="T490" s="201"/>
      <c r="AT490" s="195" t="s">
        <v>141</v>
      </c>
      <c r="AU490" s="195" t="s">
        <v>87</v>
      </c>
      <c r="AV490" s="12" t="s">
        <v>87</v>
      </c>
      <c r="AW490" s="12" t="s">
        <v>41</v>
      </c>
      <c r="AX490" s="12" t="s">
        <v>78</v>
      </c>
      <c r="AY490" s="195" t="s">
        <v>132</v>
      </c>
    </row>
    <row r="491" spans="2:65" s="14" customFormat="1" ht="13.5">
      <c r="B491" s="210"/>
      <c r="D491" s="187" t="s">
        <v>141</v>
      </c>
      <c r="E491" s="211" t="s">
        <v>5</v>
      </c>
      <c r="F491" s="212" t="s">
        <v>160</v>
      </c>
      <c r="H491" s="213">
        <v>430</v>
      </c>
      <c r="I491" s="214"/>
      <c r="L491" s="210"/>
      <c r="M491" s="215"/>
      <c r="N491" s="216"/>
      <c r="O491" s="216"/>
      <c r="P491" s="216"/>
      <c r="Q491" s="216"/>
      <c r="R491" s="216"/>
      <c r="S491" s="216"/>
      <c r="T491" s="217"/>
      <c r="AT491" s="211" t="s">
        <v>141</v>
      </c>
      <c r="AU491" s="211" t="s">
        <v>87</v>
      </c>
      <c r="AV491" s="14" t="s">
        <v>139</v>
      </c>
      <c r="AW491" s="14" t="s">
        <v>41</v>
      </c>
      <c r="AX491" s="14" t="s">
        <v>25</v>
      </c>
      <c r="AY491" s="211" t="s">
        <v>132</v>
      </c>
    </row>
    <row r="492" spans="2:65" s="1" customFormat="1" ht="25.5" customHeight="1">
      <c r="B492" s="173"/>
      <c r="C492" s="174" t="s">
        <v>506</v>
      </c>
      <c r="D492" s="174" t="s">
        <v>135</v>
      </c>
      <c r="E492" s="175" t="s">
        <v>507</v>
      </c>
      <c r="F492" s="176" t="s">
        <v>508</v>
      </c>
      <c r="G492" s="177" t="s">
        <v>138</v>
      </c>
      <c r="H492" s="178">
        <v>85</v>
      </c>
      <c r="I492" s="179"/>
      <c r="J492" s="180">
        <f>ROUND(I492*H492,2)</f>
        <v>0</v>
      </c>
      <c r="K492" s="176" t="s">
        <v>5</v>
      </c>
      <c r="L492" s="42"/>
      <c r="M492" s="181" t="s">
        <v>5</v>
      </c>
      <c r="N492" s="182" t="s">
        <v>49</v>
      </c>
      <c r="O492" s="43"/>
      <c r="P492" s="183">
        <f>O492*H492</f>
        <v>0</v>
      </c>
      <c r="Q492" s="183">
        <v>5.9199999999999999E-3</v>
      </c>
      <c r="R492" s="183">
        <f>Q492*H492</f>
        <v>0.50319999999999998</v>
      </c>
      <c r="S492" s="183">
        <v>0</v>
      </c>
      <c r="T492" s="184">
        <f>S492*H492</f>
        <v>0</v>
      </c>
      <c r="AR492" s="24" t="s">
        <v>139</v>
      </c>
      <c r="AT492" s="24" t="s">
        <v>135</v>
      </c>
      <c r="AU492" s="24" t="s">
        <v>87</v>
      </c>
      <c r="AY492" s="24" t="s">
        <v>132</v>
      </c>
      <c r="BE492" s="185">
        <f>IF(N492="základní",J492,0)</f>
        <v>0</v>
      </c>
      <c r="BF492" s="185">
        <f>IF(N492="snížená",J492,0)</f>
        <v>0</v>
      </c>
      <c r="BG492" s="185">
        <f>IF(N492="zákl. přenesená",J492,0)</f>
        <v>0</v>
      </c>
      <c r="BH492" s="185">
        <f>IF(N492="sníž. přenesená",J492,0)</f>
        <v>0</v>
      </c>
      <c r="BI492" s="185">
        <f>IF(N492="nulová",J492,0)</f>
        <v>0</v>
      </c>
      <c r="BJ492" s="24" t="s">
        <v>25</v>
      </c>
      <c r="BK492" s="185">
        <f>ROUND(I492*H492,2)</f>
        <v>0</v>
      </c>
      <c r="BL492" s="24" t="s">
        <v>139</v>
      </c>
      <c r="BM492" s="24" t="s">
        <v>509</v>
      </c>
    </row>
    <row r="493" spans="2:65" s="11" customFormat="1" ht="13.5">
      <c r="B493" s="186"/>
      <c r="D493" s="187" t="s">
        <v>141</v>
      </c>
      <c r="E493" s="188" t="s">
        <v>5</v>
      </c>
      <c r="F493" s="189" t="s">
        <v>510</v>
      </c>
      <c r="H493" s="188" t="s">
        <v>5</v>
      </c>
      <c r="I493" s="190"/>
      <c r="L493" s="186"/>
      <c r="M493" s="191"/>
      <c r="N493" s="192"/>
      <c r="O493" s="192"/>
      <c r="P493" s="192"/>
      <c r="Q493" s="192"/>
      <c r="R493" s="192"/>
      <c r="S493" s="192"/>
      <c r="T493" s="193"/>
      <c r="AT493" s="188" t="s">
        <v>141</v>
      </c>
      <c r="AU493" s="188" t="s">
        <v>87</v>
      </c>
      <c r="AV493" s="11" t="s">
        <v>25</v>
      </c>
      <c r="AW493" s="11" t="s">
        <v>41</v>
      </c>
      <c r="AX493" s="11" t="s">
        <v>78</v>
      </c>
      <c r="AY493" s="188" t="s">
        <v>132</v>
      </c>
    </row>
    <row r="494" spans="2:65" s="12" customFormat="1" ht="13.5">
      <c r="B494" s="194"/>
      <c r="D494" s="187" t="s">
        <v>141</v>
      </c>
      <c r="E494" s="195" t="s">
        <v>5</v>
      </c>
      <c r="F494" s="196" t="s">
        <v>511</v>
      </c>
      <c r="H494" s="197">
        <v>50</v>
      </c>
      <c r="I494" s="198"/>
      <c r="L494" s="194"/>
      <c r="M494" s="199"/>
      <c r="N494" s="200"/>
      <c r="O494" s="200"/>
      <c r="P494" s="200"/>
      <c r="Q494" s="200"/>
      <c r="R494" s="200"/>
      <c r="S494" s="200"/>
      <c r="T494" s="201"/>
      <c r="AT494" s="195" t="s">
        <v>141</v>
      </c>
      <c r="AU494" s="195" t="s">
        <v>87</v>
      </c>
      <c r="AV494" s="12" t="s">
        <v>87</v>
      </c>
      <c r="AW494" s="12" t="s">
        <v>41</v>
      </c>
      <c r="AX494" s="12" t="s">
        <v>78</v>
      </c>
      <c r="AY494" s="195" t="s">
        <v>132</v>
      </c>
    </row>
    <row r="495" spans="2:65" s="11" customFormat="1" ht="13.5">
      <c r="B495" s="186"/>
      <c r="D495" s="187" t="s">
        <v>141</v>
      </c>
      <c r="E495" s="188" t="s">
        <v>5</v>
      </c>
      <c r="F495" s="189" t="s">
        <v>512</v>
      </c>
      <c r="H495" s="188" t="s">
        <v>5</v>
      </c>
      <c r="I495" s="190"/>
      <c r="L495" s="186"/>
      <c r="M495" s="191"/>
      <c r="N495" s="192"/>
      <c r="O495" s="192"/>
      <c r="P495" s="192"/>
      <c r="Q495" s="192"/>
      <c r="R495" s="192"/>
      <c r="S495" s="192"/>
      <c r="T495" s="193"/>
      <c r="AT495" s="188" t="s">
        <v>141</v>
      </c>
      <c r="AU495" s="188" t="s">
        <v>87</v>
      </c>
      <c r="AV495" s="11" t="s">
        <v>25</v>
      </c>
      <c r="AW495" s="11" t="s">
        <v>41</v>
      </c>
      <c r="AX495" s="11" t="s">
        <v>78</v>
      </c>
      <c r="AY495" s="188" t="s">
        <v>132</v>
      </c>
    </row>
    <row r="496" spans="2:65" s="12" customFormat="1" ht="13.5">
      <c r="B496" s="194"/>
      <c r="D496" s="187" t="s">
        <v>141</v>
      </c>
      <c r="E496" s="195" t="s">
        <v>5</v>
      </c>
      <c r="F496" s="196" t="s">
        <v>513</v>
      </c>
      <c r="H496" s="197">
        <v>35</v>
      </c>
      <c r="I496" s="198"/>
      <c r="L496" s="194"/>
      <c r="M496" s="199"/>
      <c r="N496" s="200"/>
      <c r="O496" s="200"/>
      <c r="P496" s="200"/>
      <c r="Q496" s="200"/>
      <c r="R496" s="200"/>
      <c r="S496" s="200"/>
      <c r="T496" s="201"/>
      <c r="AT496" s="195" t="s">
        <v>141</v>
      </c>
      <c r="AU496" s="195" t="s">
        <v>87</v>
      </c>
      <c r="AV496" s="12" t="s">
        <v>87</v>
      </c>
      <c r="AW496" s="12" t="s">
        <v>41</v>
      </c>
      <c r="AX496" s="12" t="s">
        <v>78</v>
      </c>
      <c r="AY496" s="195" t="s">
        <v>132</v>
      </c>
    </row>
    <row r="497" spans="2:65" s="14" customFormat="1" ht="13.5">
      <c r="B497" s="210"/>
      <c r="D497" s="187" t="s">
        <v>141</v>
      </c>
      <c r="E497" s="211" t="s">
        <v>5</v>
      </c>
      <c r="F497" s="212" t="s">
        <v>160</v>
      </c>
      <c r="H497" s="213">
        <v>85</v>
      </c>
      <c r="I497" s="214"/>
      <c r="L497" s="210"/>
      <c r="M497" s="215"/>
      <c r="N497" s="216"/>
      <c r="O497" s="216"/>
      <c r="P497" s="216"/>
      <c r="Q497" s="216"/>
      <c r="R497" s="216"/>
      <c r="S497" s="216"/>
      <c r="T497" s="217"/>
      <c r="AT497" s="211" t="s">
        <v>141</v>
      </c>
      <c r="AU497" s="211" t="s">
        <v>87</v>
      </c>
      <c r="AV497" s="14" t="s">
        <v>139</v>
      </c>
      <c r="AW497" s="14" t="s">
        <v>41</v>
      </c>
      <c r="AX497" s="14" t="s">
        <v>25</v>
      </c>
      <c r="AY497" s="211" t="s">
        <v>132</v>
      </c>
    </row>
    <row r="498" spans="2:65" s="1" customFormat="1" ht="25.5" customHeight="1">
      <c r="B498" s="173"/>
      <c r="C498" s="174" t="s">
        <v>514</v>
      </c>
      <c r="D498" s="174" t="s">
        <v>135</v>
      </c>
      <c r="E498" s="175" t="s">
        <v>515</v>
      </c>
      <c r="F498" s="176" t="s">
        <v>516</v>
      </c>
      <c r="G498" s="177" t="s">
        <v>163</v>
      </c>
      <c r="H498" s="178">
        <v>1</v>
      </c>
      <c r="I498" s="179"/>
      <c r="J498" s="180">
        <f>ROUND(I498*H498,2)</f>
        <v>0</v>
      </c>
      <c r="K498" s="176" t="s">
        <v>5</v>
      </c>
      <c r="L498" s="42"/>
      <c r="M498" s="181" t="s">
        <v>5</v>
      </c>
      <c r="N498" s="182" t="s">
        <v>49</v>
      </c>
      <c r="O498" s="43"/>
      <c r="P498" s="183">
        <f>O498*H498</f>
        <v>0</v>
      </c>
      <c r="Q498" s="183">
        <v>1.0000000000000001E-5</v>
      </c>
      <c r="R498" s="183">
        <f>Q498*H498</f>
        <v>1.0000000000000001E-5</v>
      </c>
      <c r="S498" s="183">
        <v>0</v>
      </c>
      <c r="T498" s="184">
        <f>S498*H498</f>
        <v>0</v>
      </c>
      <c r="AR498" s="24" t="s">
        <v>139</v>
      </c>
      <c r="AT498" s="24" t="s">
        <v>135</v>
      </c>
      <c r="AU498" s="24" t="s">
        <v>87</v>
      </c>
      <c r="AY498" s="24" t="s">
        <v>132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24" t="s">
        <v>25</v>
      </c>
      <c r="BK498" s="185">
        <f>ROUND(I498*H498,2)</f>
        <v>0</v>
      </c>
      <c r="BL498" s="24" t="s">
        <v>139</v>
      </c>
      <c r="BM498" s="24" t="s">
        <v>517</v>
      </c>
    </row>
    <row r="499" spans="2:65" s="1" customFormat="1" ht="25.5" customHeight="1">
      <c r="B499" s="173"/>
      <c r="C499" s="174" t="s">
        <v>518</v>
      </c>
      <c r="D499" s="174" t="s">
        <v>135</v>
      </c>
      <c r="E499" s="175" t="s">
        <v>519</v>
      </c>
      <c r="F499" s="176" t="s">
        <v>520</v>
      </c>
      <c r="G499" s="177" t="s">
        <v>138</v>
      </c>
      <c r="H499" s="178">
        <v>3.12</v>
      </c>
      <c r="I499" s="179"/>
      <c r="J499" s="180">
        <f>ROUND(I499*H499,2)</f>
        <v>0</v>
      </c>
      <c r="K499" s="176" t="s">
        <v>5</v>
      </c>
      <c r="L499" s="42"/>
      <c r="M499" s="181" t="s">
        <v>5</v>
      </c>
      <c r="N499" s="182" t="s">
        <v>49</v>
      </c>
      <c r="O499" s="43"/>
      <c r="P499" s="183">
        <f>O499*H499</f>
        <v>0</v>
      </c>
      <c r="Q499" s="183">
        <v>1.0000000000000001E-5</v>
      </c>
      <c r="R499" s="183">
        <f>Q499*H499</f>
        <v>3.1200000000000006E-5</v>
      </c>
      <c r="S499" s="183">
        <v>0</v>
      </c>
      <c r="T499" s="184">
        <f>S499*H499</f>
        <v>0</v>
      </c>
      <c r="AR499" s="24" t="s">
        <v>139</v>
      </c>
      <c r="AT499" s="24" t="s">
        <v>135</v>
      </c>
      <c r="AU499" s="24" t="s">
        <v>87</v>
      </c>
      <c r="AY499" s="24" t="s">
        <v>132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24" t="s">
        <v>25</v>
      </c>
      <c r="BK499" s="185">
        <f>ROUND(I499*H499,2)</f>
        <v>0</v>
      </c>
      <c r="BL499" s="24" t="s">
        <v>139</v>
      </c>
      <c r="BM499" s="24" t="s">
        <v>521</v>
      </c>
    </row>
    <row r="500" spans="2:65" s="12" customFormat="1" ht="13.5">
      <c r="B500" s="194"/>
      <c r="D500" s="187" t="s">
        <v>141</v>
      </c>
      <c r="E500" s="195" t="s">
        <v>5</v>
      </c>
      <c r="F500" s="196" t="s">
        <v>522</v>
      </c>
      <c r="H500" s="197">
        <v>1.8</v>
      </c>
      <c r="I500" s="198"/>
      <c r="L500" s="194"/>
      <c r="M500" s="199"/>
      <c r="N500" s="200"/>
      <c r="O500" s="200"/>
      <c r="P500" s="200"/>
      <c r="Q500" s="200"/>
      <c r="R500" s="200"/>
      <c r="S500" s="200"/>
      <c r="T500" s="201"/>
      <c r="AT500" s="195" t="s">
        <v>141</v>
      </c>
      <c r="AU500" s="195" t="s">
        <v>87</v>
      </c>
      <c r="AV500" s="12" t="s">
        <v>87</v>
      </c>
      <c r="AW500" s="12" t="s">
        <v>41</v>
      </c>
      <c r="AX500" s="12" t="s">
        <v>78</v>
      </c>
      <c r="AY500" s="195" t="s">
        <v>132</v>
      </c>
    </row>
    <row r="501" spans="2:65" s="12" customFormat="1" ht="13.5">
      <c r="B501" s="194"/>
      <c r="D501" s="187" t="s">
        <v>141</v>
      </c>
      <c r="E501" s="195" t="s">
        <v>5</v>
      </c>
      <c r="F501" s="196" t="s">
        <v>523</v>
      </c>
      <c r="H501" s="197">
        <v>1.32</v>
      </c>
      <c r="I501" s="198"/>
      <c r="L501" s="194"/>
      <c r="M501" s="199"/>
      <c r="N501" s="200"/>
      <c r="O501" s="200"/>
      <c r="P501" s="200"/>
      <c r="Q501" s="200"/>
      <c r="R501" s="200"/>
      <c r="S501" s="200"/>
      <c r="T501" s="201"/>
      <c r="AT501" s="195" t="s">
        <v>141</v>
      </c>
      <c r="AU501" s="195" t="s">
        <v>87</v>
      </c>
      <c r="AV501" s="12" t="s">
        <v>87</v>
      </c>
      <c r="AW501" s="12" t="s">
        <v>41</v>
      </c>
      <c r="AX501" s="12" t="s">
        <v>78</v>
      </c>
      <c r="AY501" s="195" t="s">
        <v>132</v>
      </c>
    </row>
    <row r="502" spans="2:65" s="14" customFormat="1" ht="13.5">
      <c r="B502" s="210"/>
      <c r="D502" s="187" t="s">
        <v>141</v>
      </c>
      <c r="E502" s="211" t="s">
        <v>5</v>
      </c>
      <c r="F502" s="212" t="s">
        <v>160</v>
      </c>
      <c r="H502" s="213">
        <v>3.12</v>
      </c>
      <c r="I502" s="214"/>
      <c r="L502" s="210"/>
      <c r="M502" s="215"/>
      <c r="N502" s="216"/>
      <c r="O502" s="216"/>
      <c r="P502" s="216"/>
      <c r="Q502" s="216"/>
      <c r="R502" s="216"/>
      <c r="S502" s="216"/>
      <c r="T502" s="217"/>
      <c r="AT502" s="211" t="s">
        <v>141</v>
      </c>
      <c r="AU502" s="211" t="s">
        <v>87</v>
      </c>
      <c r="AV502" s="14" t="s">
        <v>139</v>
      </c>
      <c r="AW502" s="14" t="s">
        <v>41</v>
      </c>
      <c r="AX502" s="14" t="s">
        <v>25</v>
      </c>
      <c r="AY502" s="211" t="s">
        <v>132</v>
      </c>
    </row>
    <row r="503" spans="2:65" s="1" customFormat="1" ht="25.5" customHeight="1">
      <c r="B503" s="173"/>
      <c r="C503" s="174" t="s">
        <v>524</v>
      </c>
      <c r="D503" s="174" t="s">
        <v>135</v>
      </c>
      <c r="E503" s="175" t="s">
        <v>525</v>
      </c>
      <c r="F503" s="176" t="s">
        <v>526</v>
      </c>
      <c r="G503" s="177" t="s">
        <v>138</v>
      </c>
      <c r="H503" s="178">
        <v>45.408000000000001</v>
      </c>
      <c r="I503" s="179"/>
      <c r="J503" s="180">
        <f>ROUND(I503*H503,2)</f>
        <v>0</v>
      </c>
      <c r="K503" s="176" t="s">
        <v>5</v>
      </c>
      <c r="L503" s="42"/>
      <c r="M503" s="181" t="s">
        <v>5</v>
      </c>
      <c r="N503" s="182" t="s">
        <v>49</v>
      </c>
      <c r="O503" s="43"/>
      <c r="P503" s="183">
        <f>O503*H503</f>
        <v>0</v>
      </c>
      <c r="Q503" s="183">
        <v>2.0000000000000002E-5</v>
      </c>
      <c r="R503" s="183">
        <f>Q503*H503</f>
        <v>9.0816000000000009E-4</v>
      </c>
      <c r="S503" s="183">
        <v>0</v>
      </c>
      <c r="T503" s="184">
        <f>S503*H503</f>
        <v>0</v>
      </c>
      <c r="AR503" s="24" t="s">
        <v>139</v>
      </c>
      <c r="AT503" s="24" t="s">
        <v>135</v>
      </c>
      <c r="AU503" s="24" t="s">
        <v>87</v>
      </c>
      <c r="AY503" s="24" t="s">
        <v>132</v>
      </c>
      <c r="BE503" s="185">
        <f>IF(N503="základní",J503,0)</f>
        <v>0</v>
      </c>
      <c r="BF503" s="185">
        <f>IF(N503="snížená",J503,0)</f>
        <v>0</v>
      </c>
      <c r="BG503" s="185">
        <f>IF(N503="zákl. přenesená",J503,0)</f>
        <v>0</v>
      </c>
      <c r="BH503" s="185">
        <f>IF(N503="sníž. přenesená",J503,0)</f>
        <v>0</v>
      </c>
      <c r="BI503" s="185">
        <f>IF(N503="nulová",J503,0)</f>
        <v>0</v>
      </c>
      <c r="BJ503" s="24" t="s">
        <v>25</v>
      </c>
      <c r="BK503" s="185">
        <f>ROUND(I503*H503,2)</f>
        <v>0</v>
      </c>
      <c r="BL503" s="24" t="s">
        <v>139</v>
      </c>
      <c r="BM503" s="24" t="s">
        <v>527</v>
      </c>
    </row>
    <row r="504" spans="2:65" s="12" customFormat="1" ht="13.5">
      <c r="B504" s="194"/>
      <c r="D504" s="187" t="s">
        <v>141</v>
      </c>
      <c r="E504" s="195" t="s">
        <v>5</v>
      </c>
      <c r="F504" s="196" t="s">
        <v>528</v>
      </c>
      <c r="H504" s="197">
        <v>5.4</v>
      </c>
      <c r="I504" s="198"/>
      <c r="L504" s="194"/>
      <c r="M504" s="199"/>
      <c r="N504" s="200"/>
      <c r="O504" s="200"/>
      <c r="P504" s="200"/>
      <c r="Q504" s="200"/>
      <c r="R504" s="200"/>
      <c r="S504" s="200"/>
      <c r="T504" s="201"/>
      <c r="AT504" s="195" t="s">
        <v>141</v>
      </c>
      <c r="AU504" s="195" t="s">
        <v>87</v>
      </c>
      <c r="AV504" s="12" t="s">
        <v>87</v>
      </c>
      <c r="AW504" s="12" t="s">
        <v>41</v>
      </c>
      <c r="AX504" s="12" t="s">
        <v>78</v>
      </c>
      <c r="AY504" s="195" t="s">
        <v>132</v>
      </c>
    </row>
    <row r="505" spans="2:65" s="12" customFormat="1" ht="13.5">
      <c r="B505" s="194"/>
      <c r="D505" s="187" t="s">
        <v>141</v>
      </c>
      <c r="E505" s="195" t="s">
        <v>5</v>
      </c>
      <c r="F505" s="196" t="s">
        <v>529</v>
      </c>
      <c r="H505" s="197">
        <v>5.4</v>
      </c>
      <c r="I505" s="198"/>
      <c r="L505" s="194"/>
      <c r="M505" s="199"/>
      <c r="N505" s="200"/>
      <c r="O505" s="200"/>
      <c r="P505" s="200"/>
      <c r="Q505" s="200"/>
      <c r="R505" s="200"/>
      <c r="S505" s="200"/>
      <c r="T505" s="201"/>
      <c r="AT505" s="195" t="s">
        <v>141</v>
      </c>
      <c r="AU505" s="195" t="s">
        <v>87</v>
      </c>
      <c r="AV505" s="12" t="s">
        <v>87</v>
      </c>
      <c r="AW505" s="12" t="s">
        <v>41</v>
      </c>
      <c r="AX505" s="12" t="s">
        <v>78</v>
      </c>
      <c r="AY505" s="195" t="s">
        <v>132</v>
      </c>
    </row>
    <row r="506" spans="2:65" s="12" customFormat="1" ht="13.5">
      <c r="B506" s="194"/>
      <c r="D506" s="187" t="s">
        <v>141</v>
      </c>
      <c r="E506" s="195" t="s">
        <v>5</v>
      </c>
      <c r="F506" s="196" t="s">
        <v>530</v>
      </c>
      <c r="H506" s="197">
        <v>4.32</v>
      </c>
      <c r="I506" s="198"/>
      <c r="L506" s="194"/>
      <c r="M506" s="199"/>
      <c r="N506" s="200"/>
      <c r="O506" s="200"/>
      <c r="P506" s="200"/>
      <c r="Q506" s="200"/>
      <c r="R506" s="200"/>
      <c r="S506" s="200"/>
      <c r="T506" s="201"/>
      <c r="AT506" s="195" t="s">
        <v>141</v>
      </c>
      <c r="AU506" s="195" t="s">
        <v>87</v>
      </c>
      <c r="AV506" s="12" t="s">
        <v>87</v>
      </c>
      <c r="AW506" s="12" t="s">
        <v>41</v>
      </c>
      <c r="AX506" s="12" t="s">
        <v>78</v>
      </c>
      <c r="AY506" s="195" t="s">
        <v>132</v>
      </c>
    </row>
    <row r="507" spans="2:65" s="12" customFormat="1" ht="13.5">
      <c r="B507" s="194"/>
      <c r="D507" s="187" t="s">
        <v>141</v>
      </c>
      <c r="E507" s="195" t="s">
        <v>5</v>
      </c>
      <c r="F507" s="196" t="s">
        <v>531</v>
      </c>
      <c r="H507" s="197">
        <v>4.32</v>
      </c>
      <c r="I507" s="198"/>
      <c r="L507" s="194"/>
      <c r="M507" s="199"/>
      <c r="N507" s="200"/>
      <c r="O507" s="200"/>
      <c r="P507" s="200"/>
      <c r="Q507" s="200"/>
      <c r="R507" s="200"/>
      <c r="S507" s="200"/>
      <c r="T507" s="201"/>
      <c r="AT507" s="195" t="s">
        <v>141</v>
      </c>
      <c r="AU507" s="195" t="s">
        <v>87</v>
      </c>
      <c r="AV507" s="12" t="s">
        <v>87</v>
      </c>
      <c r="AW507" s="12" t="s">
        <v>41</v>
      </c>
      <c r="AX507" s="12" t="s">
        <v>78</v>
      </c>
      <c r="AY507" s="195" t="s">
        <v>132</v>
      </c>
    </row>
    <row r="508" spans="2:65" s="12" customFormat="1" ht="13.5">
      <c r="B508" s="194"/>
      <c r="D508" s="187" t="s">
        <v>141</v>
      </c>
      <c r="E508" s="195" t="s">
        <v>5</v>
      </c>
      <c r="F508" s="196" t="s">
        <v>532</v>
      </c>
      <c r="H508" s="197">
        <v>4.3559999999999999</v>
      </c>
      <c r="I508" s="198"/>
      <c r="L508" s="194"/>
      <c r="M508" s="199"/>
      <c r="N508" s="200"/>
      <c r="O508" s="200"/>
      <c r="P508" s="200"/>
      <c r="Q508" s="200"/>
      <c r="R508" s="200"/>
      <c r="S508" s="200"/>
      <c r="T508" s="201"/>
      <c r="AT508" s="195" t="s">
        <v>141</v>
      </c>
      <c r="AU508" s="195" t="s">
        <v>87</v>
      </c>
      <c r="AV508" s="12" t="s">
        <v>87</v>
      </c>
      <c r="AW508" s="12" t="s">
        <v>41</v>
      </c>
      <c r="AX508" s="12" t="s">
        <v>78</v>
      </c>
      <c r="AY508" s="195" t="s">
        <v>132</v>
      </c>
    </row>
    <row r="509" spans="2:65" s="12" customFormat="1" ht="13.5">
      <c r="B509" s="194"/>
      <c r="D509" s="187" t="s">
        <v>141</v>
      </c>
      <c r="E509" s="195" t="s">
        <v>5</v>
      </c>
      <c r="F509" s="196" t="s">
        <v>533</v>
      </c>
      <c r="H509" s="197">
        <v>1.728</v>
      </c>
      <c r="I509" s="198"/>
      <c r="L509" s="194"/>
      <c r="M509" s="199"/>
      <c r="N509" s="200"/>
      <c r="O509" s="200"/>
      <c r="P509" s="200"/>
      <c r="Q509" s="200"/>
      <c r="R509" s="200"/>
      <c r="S509" s="200"/>
      <c r="T509" s="201"/>
      <c r="AT509" s="195" t="s">
        <v>141</v>
      </c>
      <c r="AU509" s="195" t="s">
        <v>87</v>
      </c>
      <c r="AV509" s="12" t="s">
        <v>87</v>
      </c>
      <c r="AW509" s="12" t="s">
        <v>41</v>
      </c>
      <c r="AX509" s="12" t="s">
        <v>78</v>
      </c>
      <c r="AY509" s="195" t="s">
        <v>132</v>
      </c>
    </row>
    <row r="510" spans="2:65" s="12" customFormat="1" ht="13.5">
      <c r="B510" s="194"/>
      <c r="D510" s="187" t="s">
        <v>141</v>
      </c>
      <c r="E510" s="195" t="s">
        <v>5</v>
      </c>
      <c r="F510" s="196" t="s">
        <v>534</v>
      </c>
      <c r="H510" s="197">
        <v>5.28</v>
      </c>
      <c r="I510" s="198"/>
      <c r="L510" s="194"/>
      <c r="M510" s="199"/>
      <c r="N510" s="200"/>
      <c r="O510" s="200"/>
      <c r="P510" s="200"/>
      <c r="Q510" s="200"/>
      <c r="R510" s="200"/>
      <c r="S510" s="200"/>
      <c r="T510" s="201"/>
      <c r="AT510" s="195" t="s">
        <v>141</v>
      </c>
      <c r="AU510" s="195" t="s">
        <v>87</v>
      </c>
      <c r="AV510" s="12" t="s">
        <v>87</v>
      </c>
      <c r="AW510" s="12" t="s">
        <v>41</v>
      </c>
      <c r="AX510" s="12" t="s">
        <v>78</v>
      </c>
      <c r="AY510" s="195" t="s">
        <v>132</v>
      </c>
    </row>
    <row r="511" spans="2:65" s="12" customFormat="1" ht="13.5">
      <c r="B511" s="194"/>
      <c r="D511" s="187" t="s">
        <v>141</v>
      </c>
      <c r="E511" s="195" t="s">
        <v>5</v>
      </c>
      <c r="F511" s="196" t="s">
        <v>535</v>
      </c>
      <c r="H511" s="197">
        <v>5.28</v>
      </c>
      <c r="I511" s="198"/>
      <c r="L511" s="194"/>
      <c r="M511" s="199"/>
      <c r="N511" s="200"/>
      <c r="O511" s="200"/>
      <c r="P511" s="200"/>
      <c r="Q511" s="200"/>
      <c r="R511" s="200"/>
      <c r="S511" s="200"/>
      <c r="T511" s="201"/>
      <c r="AT511" s="195" t="s">
        <v>141</v>
      </c>
      <c r="AU511" s="195" t="s">
        <v>87</v>
      </c>
      <c r="AV511" s="12" t="s">
        <v>87</v>
      </c>
      <c r="AW511" s="12" t="s">
        <v>41</v>
      </c>
      <c r="AX511" s="12" t="s">
        <v>78</v>
      </c>
      <c r="AY511" s="195" t="s">
        <v>132</v>
      </c>
    </row>
    <row r="512" spans="2:65" s="12" customFormat="1" ht="13.5">
      <c r="B512" s="194"/>
      <c r="D512" s="187" t="s">
        <v>141</v>
      </c>
      <c r="E512" s="195" t="s">
        <v>5</v>
      </c>
      <c r="F512" s="196" t="s">
        <v>536</v>
      </c>
      <c r="H512" s="197">
        <v>4.6619999999999999</v>
      </c>
      <c r="I512" s="198"/>
      <c r="L512" s="194"/>
      <c r="M512" s="199"/>
      <c r="N512" s="200"/>
      <c r="O512" s="200"/>
      <c r="P512" s="200"/>
      <c r="Q512" s="200"/>
      <c r="R512" s="200"/>
      <c r="S512" s="200"/>
      <c r="T512" s="201"/>
      <c r="AT512" s="195" t="s">
        <v>141</v>
      </c>
      <c r="AU512" s="195" t="s">
        <v>87</v>
      </c>
      <c r="AV512" s="12" t="s">
        <v>87</v>
      </c>
      <c r="AW512" s="12" t="s">
        <v>41</v>
      </c>
      <c r="AX512" s="12" t="s">
        <v>78</v>
      </c>
      <c r="AY512" s="195" t="s">
        <v>132</v>
      </c>
    </row>
    <row r="513" spans="2:65" s="12" customFormat="1" ht="13.5">
      <c r="B513" s="194"/>
      <c r="D513" s="187" t="s">
        <v>141</v>
      </c>
      <c r="E513" s="195" t="s">
        <v>5</v>
      </c>
      <c r="F513" s="196" t="s">
        <v>537</v>
      </c>
      <c r="H513" s="197">
        <v>4.6619999999999999</v>
      </c>
      <c r="I513" s="198"/>
      <c r="L513" s="194"/>
      <c r="M513" s="199"/>
      <c r="N513" s="200"/>
      <c r="O513" s="200"/>
      <c r="P513" s="200"/>
      <c r="Q513" s="200"/>
      <c r="R513" s="200"/>
      <c r="S513" s="200"/>
      <c r="T513" s="201"/>
      <c r="AT513" s="195" t="s">
        <v>141</v>
      </c>
      <c r="AU513" s="195" t="s">
        <v>87</v>
      </c>
      <c r="AV513" s="12" t="s">
        <v>87</v>
      </c>
      <c r="AW513" s="12" t="s">
        <v>41</v>
      </c>
      <c r="AX513" s="12" t="s">
        <v>78</v>
      </c>
      <c r="AY513" s="195" t="s">
        <v>132</v>
      </c>
    </row>
    <row r="514" spans="2:65" s="14" customFormat="1" ht="13.5">
      <c r="B514" s="210"/>
      <c r="D514" s="187" t="s">
        <v>141</v>
      </c>
      <c r="E514" s="211" t="s">
        <v>5</v>
      </c>
      <c r="F514" s="212" t="s">
        <v>160</v>
      </c>
      <c r="H514" s="213">
        <v>45.408000000000001</v>
      </c>
      <c r="I514" s="214"/>
      <c r="L514" s="210"/>
      <c r="M514" s="215"/>
      <c r="N514" s="216"/>
      <c r="O514" s="216"/>
      <c r="P514" s="216"/>
      <c r="Q514" s="216"/>
      <c r="R514" s="216"/>
      <c r="S514" s="216"/>
      <c r="T514" s="217"/>
      <c r="AT514" s="211" t="s">
        <v>141</v>
      </c>
      <c r="AU514" s="211" t="s">
        <v>87</v>
      </c>
      <c r="AV514" s="14" t="s">
        <v>139</v>
      </c>
      <c r="AW514" s="14" t="s">
        <v>41</v>
      </c>
      <c r="AX514" s="14" t="s">
        <v>25</v>
      </c>
      <c r="AY514" s="211" t="s">
        <v>132</v>
      </c>
    </row>
    <row r="515" spans="2:65" s="1" customFormat="1" ht="25.5" customHeight="1">
      <c r="B515" s="173"/>
      <c r="C515" s="174" t="s">
        <v>538</v>
      </c>
      <c r="D515" s="174" t="s">
        <v>135</v>
      </c>
      <c r="E515" s="175" t="s">
        <v>539</v>
      </c>
      <c r="F515" s="176" t="s">
        <v>540</v>
      </c>
      <c r="G515" s="177" t="s">
        <v>138</v>
      </c>
      <c r="H515" s="178">
        <v>91.186000000000007</v>
      </c>
      <c r="I515" s="179"/>
      <c r="J515" s="180">
        <f>ROUND(I515*H515,2)</f>
        <v>0</v>
      </c>
      <c r="K515" s="176" t="s">
        <v>5</v>
      </c>
      <c r="L515" s="42"/>
      <c r="M515" s="181" t="s">
        <v>5</v>
      </c>
      <c r="N515" s="182" t="s">
        <v>49</v>
      </c>
      <c r="O515" s="43"/>
      <c r="P515" s="183">
        <f>O515*H515</f>
        <v>0</v>
      </c>
      <c r="Q515" s="183">
        <v>2.0000000000000002E-5</v>
      </c>
      <c r="R515" s="183">
        <f>Q515*H515</f>
        <v>1.8237200000000002E-3</v>
      </c>
      <c r="S515" s="183">
        <v>0</v>
      </c>
      <c r="T515" s="184">
        <f>S515*H515</f>
        <v>0</v>
      </c>
      <c r="AR515" s="24" t="s">
        <v>139</v>
      </c>
      <c r="AT515" s="24" t="s">
        <v>135</v>
      </c>
      <c r="AU515" s="24" t="s">
        <v>87</v>
      </c>
      <c r="AY515" s="24" t="s">
        <v>132</v>
      </c>
      <c r="BE515" s="185">
        <f>IF(N515="základní",J515,0)</f>
        <v>0</v>
      </c>
      <c r="BF515" s="185">
        <f>IF(N515="snížená",J515,0)</f>
        <v>0</v>
      </c>
      <c r="BG515" s="185">
        <f>IF(N515="zákl. přenesená",J515,0)</f>
        <v>0</v>
      </c>
      <c r="BH515" s="185">
        <f>IF(N515="sníž. přenesená",J515,0)</f>
        <v>0</v>
      </c>
      <c r="BI515" s="185">
        <f>IF(N515="nulová",J515,0)</f>
        <v>0</v>
      </c>
      <c r="BJ515" s="24" t="s">
        <v>25</v>
      </c>
      <c r="BK515" s="185">
        <f>ROUND(I515*H515,2)</f>
        <v>0</v>
      </c>
      <c r="BL515" s="24" t="s">
        <v>139</v>
      </c>
      <c r="BM515" s="24" t="s">
        <v>541</v>
      </c>
    </row>
    <row r="516" spans="2:65" s="12" customFormat="1" ht="13.5">
      <c r="B516" s="194"/>
      <c r="D516" s="187" t="s">
        <v>141</v>
      </c>
      <c r="E516" s="195" t="s">
        <v>5</v>
      </c>
      <c r="F516" s="196" t="s">
        <v>542</v>
      </c>
      <c r="H516" s="197">
        <v>4.37</v>
      </c>
      <c r="I516" s="198"/>
      <c r="L516" s="194"/>
      <c r="M516" s="199"/>
      <c r="N516" s="200"/>
      <c r="O516" s="200"/>
      <c r="P516" s="200"/>
      <c r="Q516" s="200"/>
      <c r="R516" s="200"/>
      <c r="S516" s="200"/>
      <c r="T516" s="201"/>
      <c r="AT516" s="195" t="s">
        <v>141</v>
      </c>
      <c r="AU516" s="195" t="s">
        <v>87</v>
      </c>
      <c r="AV516" s="12" t="s">
        <v>87</v>
      </c>
      <c r="AW516" s="12" t="s">
        <v>41</v>
      </c>
      <c r="AX516" s="12" t="s">
        <v>78</v>
      </c>
      <c r="AY516" s="195" t="s">
        <v>132</v>
      </c>
    </row>
    <row r="517" spans="2:65" s="12" customFormat="1" ht="13.5">
      <c r="B517" s="194"/>
      <c r="D517" s="187" t="s">
        <v>141</v>
      </c>
      <c r="E517" s="195" t="s">
        <v>5</v>
      </c>
      <c r="F517" s="196" t="s">
        <v>543</v>
      </c>
      <c r="H517" s="197">
        <v>9.76</v>
      </c>
      <c r="I517" s="198"/>
      <c r="L517" s="194"/>
      <c r="M517" s="199"/>
      <c r="N517" s="200"/>
      <c r="O517" s="200"/>
      <c r="P517" s="200"/>
      <c r="Q517" s="200"/>
      <c r="R517" s="200"/>
      <c r="S517" s="200"/>
      <c r="T517" s="201"/>
      <c r="AT517" s="195" t="s">
        <v>141</v>
      </c>
      <c r="AU517" s="195" t="s">
        <v>87</v>
      </c>
      <c r="AV517" s="12" t="s">
        <v>87</v>
      </c>
      <c r="AW517" s="12" t="s">
        <v>41</v>
      </c>
      <c r="AX517" s="12" t="s">
        <v>78</v>
      </c>
      <c r="AY517" s="195" t="s">
        <v>132</v>
      </c>
    </row>
    <row r="518" spans="2:65" s="12" customFormat="1" ht="13.5">
      <c r="B518" s="194"/>
      <c r="D518" s="187" t="s">
        <v>141</v>
      </c>
      <c r="E518" s="195" t="s">
        <v>5</v>
      </c>
      <c r="F518" s="196" t="s">
        <v>544</v>
      </c>
      <c r="H518" s="197">
        <v>9.6</v>
      </c>
      <c r="I518" s="198"/>
      <c r="L518" s="194"/>
      <c r="M518" s="199"/>
      <c r="N518" s="200"/>
      <c r="O518" s="200"/>
      <c r="P518" s="200"/>
      <c r="Q518" s="200"/>
      <c r="R518" s="200"/>
      <c r="S518" s="200"/>
      <c r="T518" s="201"/>
      <c r="AT518" s="195" t="s">
        <v>141</v>
      </c>
      <c r="AU518" s="195" t="s">
        <v>87</v>
      </c>
      <c r="AV518" s="12" t="s">
        <v>87</v>
      </c>
      <c r="AW518" s="12" t="s">
        <v>41</v>
      </c>
      <c r="AX518" s="12" t="s">
        <v>78</v>
      </c>
      <c r="AY518" s="195" t="s">
        <v>132</v>
      </c>
    </row>
    <row r="519" spans="2:65" s="12" customFormat="1" ht="13.5">
      <c r="B519" s="194"/>
      <c r="D519" s="187" t="s">
        <v>141</v>
      </c>
      <c r="E519" s="195" t="s">
        <v>5</v>
      </c>
      <c r="F519" s="196" t="s">
        <v>545</v>
      </c>
      <c r="H519" s="197">
        <v>7.8079999999999998</v>
      </c>
      <c r="I519" s="198"/>
      <c r="L519" s="194"/>
      <c r="M519" s="199"/>
      <c r="N519" s="200"/>
      <c r="O519" s="200"/>
      <c r="P519" s="200"/>
      <c r="Q519" s="200"/>
      <c r="R519" s="200"/>
      <c r="S519" s="200"/>
      <c r="T519" s="201"/>
      <c r="AT519" s="195" t="s">
        <v>141</v>
      </c>
      <c r="AU519" s="195" t="s">
        <v>87</v>
      </c>
      <c r="AV519" s="12" t="s">
        <v>87</v>
      </c>
      <c r="AW519" s="12" t="s">
        <v>41</v>
      </c>
      <c r="AX519" s="12" t="s">
        <v>78</v>
      </c>
      <c r="AY519" s="195" t="s">
        <v>132</v>
      </c>
    </row>
    <row r="520" spans="2:65" s="12" customFormat="1" ht="13.5">
      <c r="B520" s="194"/>
      <c r="D520" s="187" t="s">
        <v>141</v>
      </c>
      <c r="E520" s="195" t="s">
        <v>5</v>
      </c>
      <c r="F520" s="196" t="s">
        <v>546</v>
      </c>
      <c r="H520" s="197">
        <v>7.8079999999999998</v>
      </c>
      <c r="I520" s="198"/>
      <c r="L520" s="194"/>
      <c r="M520" s="199"/>
      <c r="N520" s="200"/>
      <c r="O520" s="200"/>
      <c r="P520" s="200"/>
      <c r="Q520" s="200"/>
      <c r="R520" s="200"/>
      <c r="S520" s="200"/>
      <c r="T520" s="201"/>
      <c r="AT520" s="195" t="s">
        <v>141</v>
      </c>
      <c r="AU520" s="195" t="s">
        <v>87</v>
      </c>
      <c r="AV520" s="12" t="s">
        <v>87</v>
      </c>
      <c r="AW520" s="12" t="s">
        <v>41</v>
      </c>
      <c r="AX520" s="12" t="s">
        <v>78</v>
      </c>
      <c r="AY520" s="195" t="s">
        <v>132</v>
      </c>
    </row>
    <row r="521" spans="2:65" s="12" customFormat="1" ht="13.5">
      <c r="B521" s="194"/>
      <c r="D521" s="187" t="s">
        <v>141</v>
      </c>
      <c r="E521" s="195" t="s">
        <v>5</v>
      </c>
      <c r="F521" s="196" t="s">
        <v>547</v>
      </c>
      <c r="H521" s="197">
        <v>4.8</v>
      </c>
      <c r="I521" s="198"/>
      <c r="L521" s="194"/>
      <c r="M521" s="199"/>
      <c r="N521" s="200"/>
      <c r="O521" s="200"/>
      <c r="P521" s="200"/>
      <c r="Q521" s="200"/>
      <c r="R521" s="200"/>
      <c r="S521" s="200"/>
      <c r="T521" s="201"/>
      <c r="AT521" s="195" t="s">
        <v>141</v>
      </c>
      <c r="AU521" s="195" t="s">
        <v>87</v>
      </c>
      <c r="AV521" s="12" t="s">
        <v>87</v>
      </c>
      <c r="AW521" s="12" t="s">
        <v>41</v>
      </c>
      <c r="AX521" s="12" t="s">
        <v>78</v>
      </c>
      <c r="AY521" s="195" t="s">
        <v>132</v>
      </c>
    </row>
    <row r="522" spans="2:65" s="12" customFormat="1" ht="13.5">
      <c r="B522" s="194"/>
      <c r="D522" s="187" t="s">
        <v>141</v>
      </c>
      <c r="E522" s="195" t="s">
        <v>5</v>
      </c>
      <c r="F522" s="196" t="s">
        <v>548</v>
      </c>
      <c r="H522" s="197">
        <v>4.8</v>
      </c>
      <c r="I522" s="198"/>
      <c r="L522" s="194"/>
      <c r="M522" s="199"/>
      <c r="N522" s="200"/>
      <c r="O522" s="200"/>
      <c r="P522" s="200"/>
      <c r="Q522" s="200"/>
      <c r="R522" s="200"/>
      <c r="S522" s="200"/>
      <c r="T522" s="201"/>
      <c r="AT522" s="195" t="s">
        <v>141</v>
      </c>
      <c r="AU522" s="195" t="s">
        <v>87</v>
      </c>
      <c r="AV522" s="12" t="s">
        <v>87</v>
      </c>
      <c r="AW522" s="12" t="s">
        <v>41</v>
      </c>
      <c r="AX522" s="12" t="s">
        <v>78</v>
      </c>
      <c r="AY522" s="195" t="s">
        <v>132</v>
      </c>
    </row>
    <row r="523" spans="2:65" s="12" customFormat="1" ht="13.5">
      <c r="B523" s="194"/>
      <c r="D523" s="187" t="s">
        <v>141</v>
      </c>
      <c r="E523" s="195" t="s">
        <v>5</v>
      </c>
      <c r="F523" s="196" t="s">
        <v>549</v>
      </c>
      <c r="H523" s="197">
        <v>9.6</v>
      </c>
      <c r="I523" s="198"/>
      <c r="L523" s="194"/>
      <c r="M523" s="199"/>
      <c r="N523" s="200"/>
      <c r="O523" s="200"/>
      <c r="P523" s="200"/>
      <c r="Q523" s="200"/>
      <c r="R523" s="200"/>
      <c r="S523" s="200"/>
      <c r="T523" s="201"/>
      <c r="AT523" s="195" t="s">
        <v>141</v>
      </c>
      <c r="AU523" s="195" t="s">
        <v>87</v>
      </c>
      <c r="AV523" s="12" t="s">
        <v>87</v>
      </c>
      <c r="AW523" s="12" t="s">
        <v>41</v>
      </c>
      <c r="AX523" s="12" t="s">
        <v>78</v>
      </c>
      <c r="AY523" s="195" t="s">
        <v>132</v>
      </c>
    </row>
    <row r="524" spans="2:65" s="12" customFormat="1" ht="13.5">
      <c r="B524" s="194"/>
      <c r="D524" s="187" t="s">
        <v>141</v>
      </c>
      <c r="E524" s="195" t="s">
        <v>5</v>
      </c>
      <c r="F524" s="196" t="s">
        <v>550</v>
      </c>
      <c r="H524" s="197">
        <v>4.8</v>
      </c>
      <c r="I524" s="198"/>
      <c r="L524" s="194"/>
      <c r="M524" s="199"/>
      <c r="N524" s="200"/>
      <c r="O524" s="200"/>
      <c r="P524" s="200"/>
      <c r="Q524" s="200"/>
      <c r="R524" s="200"/>
      <c r="S524" s="200"/>
      <c r="T524" s="201"/>
      <c r="AT524" s="195" t="s">
        <v>141</v>
      </c>
      <c r="AU524" s="195" t="s">
        <v>87</v>
      </c>
      <c r="AV524" s="12" t="s">
        <v>87</v>
      </c>
      <c r="AW524" s="12" t="s">
        <v>41</v>
      </c>
      <c r="AX524" s="12" t="s">
        <v>78</v>
      </c>
      <c r="AY524" s="195" t="s">
        <v>132</v>
      </c>
    </row>
    <row r="525" spans="2:65" s="12" customFormat="1" ht="13.5">
      <c r="B525" s="194"/>
      <c r="D525" s="187" t="s">
        <v>141</v>
      </c>
      <c r="E525" s="195" t="s">
        <v>5</v>
      </c>
      <c r="F525" s="196" t="s">
        <v>551</v>
      </c>
      <c r="H525" s="197">
        <v>9.6</v>
      </c>
      <c r="I525" s="198"/>
      <c r="L525" s="194"/>
      <c r="M525" s="199"/>
      <c r="N525" s="200"/>
      <c r="O525" s="200"/>
      <c r="P525" s="200"/>
      <c r="Q525" s="200"/>
      <c r="R525" s="200"/>
      <c r="S525" s="200"/>
      <c r="T525" s="201"/>
      <c r="AT525" s="195" t="s">
        <v>141</v>
      </c>
      <c r="AU525" s="195" t="s">
        <v>87</v>
      </c>
      <c r="AV525" s="12" t="s">
        <v>87</v>
      </c>
      <c r="AW525" s="12" t="s">
        <v>41</v>
      </c>
      <c r="AX525" s="12" t="s">
        <v>78</v>
      </c>
      <c r="AY525" s="195" t="s">
        <v>132</v>
      </c>
    </row>
    <row r="526" spans="2:65" s="12" customFormat="1" ht="13.5">
      <c r="B526" s="194"/>
      <c r="D526" s="187" t="s">
        <v>141</v>
      </c>
      <c r="E526" s="195" t="s">
        <v>5</v>
      </c>
      <c r="F526" s="196" t="s">
        <v>552</v>
      </c>
      <c r="H526" s="197">
        <v>4.8</v>
      </c>
      <c r="I526" s="198"/>
      <c r="L526" s="194"/>
      <c r="M526" s="199"/>
      <c r="N526" s="200"/>
      <c r="O526" s="200"/>
      <c r="P526" s="200"/>
      <c r="Q526" s="200"/>
      <c r="R526" s="200"/>
      <c r="S526" s="200"/>
      <c r="T526" s="201"/>
      <c r="AT526" s="195" t="s">
        <v>141</v>
      </c>
      <c r="AU526" s="195" t="s">
        <v>87</v>
      </c>
      <c r="AV526" s="12" t="s">
        <v>87</v>
      </c>
      <c r="AW526" s="12" t="s">
        <v>41</v>
      </c>
      <c r="AX526" s="12" t="s">
        <v>78</v>
      </c>
      <c r="AY526" s="195" t="s">
        <v>132</v>
      </c>
    </row>
    <row r="527" spans="2:65" s="12" customFormat="1" ht="13.5">
      <c r="B527" s="194"/>
      <c r="D527" s="187" t="s">
        <v>141</v>
      </c>
      <c r="E527" s="195" t="s">
        <v>5</v>
      </c>
      <c r="F527" s="196" t="s">
        <v>553</v>
      </c>
      <c r="H527" s="197">
        <v>4.4800000000000004</v>
      </c>
      <c r="I527" s="198"/>
      <c r="L527" s="194"/>
      <c r="M527" s="199"/>
      <c r="N527" s="200"/>
      <c r="O527" s="200"/>
      <c r="P527" s="200"/>
      <c r="Q527" s="200"/>
      <c r="R527" s="200"/>
      <c r="S527" s="200"/>
      <c r="T527" s="201"/>
      <c r="AT527" s="195" t="s">
        <v>141</v>
      </c>
      <c r="AU527" s="195" t="s">
        <v>87</v>
      </c>
      <c r="AV527" s="12" t="s">
        <v>87</v>
      </c>
      <c r="AW527" s="12" t="s">
        <v>41</v>
      </c>
      <c r="AX527" s="12" t="s">
        <v>78</v>
      </c>
      <c r="AY527" s="195" t="s">
        <v>132</v>
      </c>
    </row>
    <row r="528" spans="2:65" s="12" customFormat="1" ht="13.5">
      <c r="B528" s="194"/>
      <c r="D528" s="187" t="s">
        <v>141</v>
      </c>
      <c r="E528" s="195" t="s">
        <v>5</v>
      </c>
      <c r="F528" s="196" t="s">
        <v>554</v>
      </c>
      <c r="H528" s="197">
        <v>4.4800000000000004</v>
      </c>
      <c r="I528" s="198"/>
      <c r="L528" s="194"/>
      <c r="M528" s="199"/>
      <c r="N528" s="200"/>
      <c r="O528" s="200"/>
      <c r="P528" s="200"/>
      <c r="Q528" s="200"/>
      <c r="R528" s="200"/>
      <c r="S528" s="200"/>
      <c r="T528" s="201"/>
      <c r="AT528" s="195" t="s">
        <v>141</v>
      </c>
      <c r="AU528" s="195" t="s">
        <v>87</v>
      </c>
      <c r="AV528" s="12" t="s">
        <v>87</v>
      </c>
      <c r="AW528" s="12" t="s">
        <v>41</v>
      </c>
      <c r="AX528" s="12" t="s">
        <v>78</v>
      </c>
      <c r="AY528" s="195" t="s">
        <v>132</v>
      </c>
    </row>
    <row r="529" spans="2:65" s="12" customFormat="1" ht="13.5">
      <c r="B529" s="194"/>
      <c r="D529" s="187" t="s">
        <v>141</v>
      </c>
      <c r="E529" s="195" t="s">
        <v>5</v>
      </c>
      <c r="F529" s="196" t="s">
        <v>555</v>
      </c>
      <c r="H529" s="197">
        <v>4.4800000000000004</v>
      </c>
      <c r="I529" s="198"/>
      <c r="L529" s="194"/>
      <c r="M529" s="199"/>
      <c r="N529" s="200"/>
      <c r="O529" s="200"/>
      <c r="P529" s="200"/>
      <c r="Q529" s="200"/>
      <c r="R529" s="200"/>
      <c r="S529" s="200"/>
      <c r="T529" s="201"/>
      <c r="AT529" s="195" t="s">
        <v>141</v>
      </c>
      <c r="AU529" s="195" t="s">
        <v>87</v>
      </c>
      <c r="AV529" s="12" t="s">
        <v>87</v>
      </c>
      <c r="AW529" s="12" t="s">
        <v>41</v>
      </c>
      <c r="AX529" s="12" t="s">
        <v>78</v>
      </c>
      <c r="AY529" s="195" t="s">
        <v>132</v>
      </c>
    </row>
    <row r="530" spans="2:65" s="14" customFormat="1" ht="13.5">
      <c r="B530" s="210"/>
      <c r="D530" s="187" t="s">
        <v>141</v>
      </c>
      <c r="E530" s="211" t="s">
        <v>5</v>
      </c>
      <c r="F530" s="212" t="s">
        <v>160</v>
      </c>
      <c r="H530" s="213">
        <v>91.186000000000007</v>
      </c>
      <c r="I530" s="214"/>
      <c r="L530" s="210"/>
      <c r="M530" s="215"/>
      <c r="N530" s="216"/>
      <c r="O530" s="216"/>
      <c r="P530" s="216"/>
      <c r="Q530" s="216"/>
      <c r="R530" s="216"/>
      <c r="S530" s="216"/>
      <c r="T530" s="217"/>
      <c r="AT530" s="211" t="s">
        <v>141</v>
      </c>
      <c r="AU530" s="211" t="s">
        <v>87</v>
      </c>
      <c r="AV530" s="14" t="s">
        <v>139</v>
      </c>
      <c r="AW530" s="14" t="s">
        <v>41</v>
      </c>
      <c r="AX530" s="14" t="s">
        <v>25</v>
      </c>
      <c r="AY530" s="211" t="s">
        <v>132</v>
      </c>
    </row>
    <row r="531" spans="2:65" s="1" customFormat="1" ht="25.5" customHeight="1">
      <c r="B531" s="173"/>
      <c r="C531" s="174" t="s">
        <v>556</v>
      </c>
      <c r="D531" s="174" t="s">
        <v>135</v>
      </c>
      <c r="E531" s="175" t="s">
        <v>557</v>
      </c>
      <c r="F531" s="176" t="s">
        <v>558</v>
      </c>
      <c r="G531" s="177" t="s">
        <v>138</v>
      </c>
      <c r="H531" s="178">
        <v>1016.309</v>
      </c>
      <c r="I531" s="179"/>
      <c r="J531" s="180">
        <f>ROUND(I531*H531,2)</f>
        <v>0</v>
      </c>
      <c r="K531" s="176" t="s">
        <v>5</v>
      </c>
      <c r="L531" s="42"/>
      <c r="M531" s="181" t="s">
        <v>5</v>
      </c>
      <c r="N531" s="182" t="s">
        <v>49</v>
      </c>
      <c r="O531" s="43"/>
      <c r="P531" s="183">
        <f>O531*H531</f>
        <v>0</v>
      </c>
      <c r="Q531" s="183">
        <v>2.0000000000000002E-5</v>
      </c>
      <c r="R531" s="183">
        <f>Q531*H531</f>
        <v>2.0326180000000003E-2</v>
      </c>
      <c r="S531" s="183">
        <v>0</v>
      </c>
      <c r="T531" s="184">
        <f>S531*H531</f>
        <v>0</v>
      </c>
      <c r="AR531" s="24" t="s">
        <v>139</v>
      </c>
      <c r="AT531" s="24" t="s">
        <v>135</v>
      </c>
      <c r="AU531" s="24" t="s">
        <v>87</v>
      </c>
      <c r="AY531" s="24" t="s">
        <v>132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24" t="s">
        <v>25</v>
      </c>
      <c r="BK531" s="185">
        <f>ROUND(I531*H531,2)</f>
        <v>0</v>
      </c>
      <c r="BL531" s="24" t="s">
        <v>139</v>
      </c>
      <c r="BM531" s="24" t="s">
        <v>559</v>
      </c>
    </row>
    <row r="532" spans="2:65" s="12" customFormat="1" ht="13.5">
      <c r="B532" s="194"/>
      <c r="D532" s="187" t="s">
        <v>141</v>
      </c>
      <c r="E532" s="195" t="s">
        <v>5</v>
      </c>
      <c r="F532" s="196" t="s">
        <v>560</v>
      </c>
      <c r="H532" s="197">
        <v>12.805999999999999</v>
      </c>
      <c r="I532" s="198"/>
      <c r="L532" s="194"/>
      <c r="M532" s="199"/>
      <c r="N532" s="200"/>
      <c r="O532" s="200"/>
      <c r="P532" s="200"/>
      <c r="Q532" s="200"/>
      <c r="R532" s="200"/>
      <c r="S532" s="200"/>
      <c r="T532" s="201"/>
      <c r="AT532" s="195" t="s">
        <v>141</v>
      </c>
      <c r="AU532" s="195" t="s">
        <v>87</v>
      </c>
      <c r="AV532" s="12" t="s">
        <v>87</v>
      </c>
      <c r="AW532" s="12" t="s">
        <v>41</v>
      </c>
      <c r="AX532" s="12" t="s">
        <v>78</v>
      </c>
      <c r="AY532" s="195" t="s">
        <v>132</v>
      </c>
    </row>
    <row r="533" spans="2:65" s="12" customFormat="1" ht="13.5">
      <c r="B533" s="194"/>
      <c r="D533" s="187" t="s">
        <v>141</v>
      </c>
      <c r="E533" s="195" t="s">
        <v>5</v>
      </c>
      <c r="F533" s="196" t="s">
        <v>561</v>
      </c>
      <c r="H533" s="197">
        <v>12.805999999999999</v>
      </c>
      <c r="I533" s="198"/>
      <c r="L533" s="194"/>
      <c r="M533" s="199"/>
      <c r="N533" s="200"/>
      <c r="O533" s="200"/>
      <c r="P533" s="200"/>
      <c r="Q533" s="200"/>
      <c r="R533" s="200"/>
      <c r="S533" s="200"/>
      <c r="T533" s="201"/>
      <c r="AT533" s="195" t="s">
        <v>141</v>
      </c>
      <c r="AU533" s="195" t="s">
        <v>87</v>
      </c>
      <c r="AV533" s="12" t="s">
        <v>87</v>
      </c>
      <c r="AW533" s="12" t="s">
        <v>41</v>
      </c>
      <c r="AX533" s="12" t="s">
        <v>78</v>
      </c>
      <c r="AY533" s="195" t="s">
        <v>132</v>
      </c>
    </row>
    <row r="534" spans="2:65" s="12" customFormat="1" ht="13.5">
      <c r="B534" s="194"/>
      <c r="D534" s="187" t="s">
        <v>141</v>
      </c>
      <c r="E534" s="195" t="s">
        <v>5</v>
      </c>
      <c r="F534" s="196" t="s">
        <v>562</v>
      </c>
      <c r="H534" s="197">
        <v>22.192</v>
      </c>
      <c r="I534" s="198"/>
      <c r="L534" s="194"/>
      <c r="M534" s="199"/>
      <c r="N534" s="200"/>
      <c r="O534" s="200"/>
      <c r="P534" s="200"/>
      <c r="Q534" s="200"/>
      <c r="R534" s="200"/>
      <c r="S534" s="200"/>
      <c r="T534" s="201"/>
      <c r="AT534" s="195" t="s">
        <v>141</v>
      </c>
      <c r="AU534" s="195" t="s">
        <v>87</v>
      </c>
      <c r="AV534" s="12" t="s">
        <v>87</v>
      </c>
      <c r="AW534" s="12" t="s">
        <v>41</v>
      </c>
      <c r="AX534" s="12" t="s">
        <v>78</v>
      </c>
      <c r="AY534" s="195" t="s">
        <v>132</v>
      </c>
    </row>
    <row r="535" spans="2:65" s="12" customFormat="1" ht="13.5">
      <c r="B535" s="194"/>
      <c r="D535" s="187" t="s">
        <v>141</v>
      </c>
      <c r="E535" s="195" t="s">
        <v>5</v>
      </c>
      <c r="F535" s="196" t="s">
        <v>563</v>
      </c>
      <c r="H535" s="197">
        <v>15.694000000000001</v>
      </c>
      <c r="I535" s="198"/>
      <c r="L535" s="194"/>
      <c r="M535" s="199"/>
      <c r="N535" s="200"/>
      <c r="O535" s="200"/>
      <c r="P535" s="200"/>
      <c r="Q535" s="200"/>
      <c r="R535" s="200"/>
      <c r="S535" s="200"/>
      <c r="T535" s="201"/>
      <c r="AT535" s="195" t="s">
        <v>141</v>
      </c>
      <c r="AU535" s="195" t="s">
        <v>87</v>
      </c>
      <c r="AV535" s="12" t="s">
        <v>87</v>
      </c>
      <c r="AW535" s="12" t="s">
        <v>41</v>
      </c>
      <c r="AX535" s="12" t="s">
        <v>78</v>
      </c>
      <c r="AY535" s="195" t="s">
        <v>132</v>
      </c>
    </row>
    <row r="536" spans="2:65" s="12" customFormat="1" ht="13.5">
      <c r="B536" s="194"/>
      <c r="D536" s="187" t="s">
        <v>141</v>
      </c>
      <c r="E536" s="195" t="s">
        <v>5</v>
      </c>
      <c r="F536" s="196" t="s">
        <v>564</v>
      </c>
      <c r="H536" s="197">
        <v>44.850999999999999</v>
      </c>
      <c r="I536" s="198"/>
      <c r="L536" s="194"/>
      <c r="M536" s="199"/>
      <c r="N536" s="200"/>
      <c r="O536" s="200"/>
      <c r="P536" s="200"/>
      <c r="Q536" s="200"/>
      <c r="R536" s="200"/>
      <c r="S536" s="200"/>
      <c r="T536" s="201"/>
      <c r="AT536" s="195" t="s">
        <v>141</v>
      </c>
      <c r="AU536" s="195" t="s">
        <v>87</v>
      </c>
      <c r="AV536" s="12" t="s">
        <v>87</v>
      </c>
      <c r="AW536" s="12" t="s">
        <v>41</v>
      </c>
      <c r="AX536" s="12" t="s">
        <v>78</v>
      </c>
      <c r="AY536" s="195" t="s">
        <v>132</v>
      </c>
    </row>
    <row r="537" spans="2:65" s="12" customFormat="1" ht="13.5">
      <c r="B537" s="194"/>
      <c r="D537" s="187" t="s">
        <v>141</v>
      </c>
      <c r="E537" s="195" t="s">
        <v>5</v>
      </c>
      <c r="F537" s="196" t="s">
        <v>565</v>
      </c>
      <c r="H537" s="197">
        <v>15.859</v>
      </c>
      <c r="I537" s="198"/>
      <c r="L537" s="194"/>
      <c r="M537" s="199"/>
      <c r="N537" s="200"/>
      <c r="O537" s="200"/>
      <c r="P537" s="200"/>
      <c r="Q537" s="200"/>
      <c r="R537" s="200"/>
      <c r="S537" s="200"/>
      <c r="T537" s="201"/>
      <c r="AT537" s="195" t="s">
        <v>141</v>
      </c>
      <c r="AU537" s="195" t="s">
        <v>87</v>
      </c>
      <c r="AV537" s="12" t="s">
        <v>87</v>
      </c>
      <c r="AW537" s="12" t="s">
        <v>41</v>
      </c>
      <c r="AX537" s="12" t="s">
        <v>78</v>
      </c>
      <c r="AY537" s="195" t="s">
        <v>132</v>
      </c>
    </row>
    <row r="538" spans="2:65" s="12" customFormat="1" ht="13.5">
      <c r="B538" s="194"/>
      <c r="D538" s="187" t="s">
        <v>141</v>
      </c>
      <c r="E538" s="195" t="s">
        <v>5</v>
      </c>
      <c r="F538" s="196" t="s">
        <v>566</v>
      </c>
      <c r="H538" s="197">
        <v>40.392000000000003</v>
      </c>
      <c r="I538" s="198"/>
      <c r="L538" s="194"/>
      <c r="M538" s="199"/>
      <c r="N538" s="200"/>
      <c r="O538" s="200"/>
      <c r="P538" s="200"/>
      <c r="Q538" s="200"/>
      <c r="R538" s="200"/>
      <c r="S538" s="200"/>
      <c r="T538" s="201"/>
      <c r="AT538" s="195" t="s">
        <v>141</v>
      </c>
      <c r="AU538" s="195" t="s">
        <v>87</v>
      </c>
      <c r="AV538" s="12" t="s">
        <v>87</v>
      </c>
      <c r="AW538" s="12" t="s">
        <v>41</v>
      </c>
      <c r="AX538" s="12" t="s">
        <v>78</v>
      </c>
      <c r="AY538" s="195" t="s">
        <v>132</v>
      </c>
    </row>
    <row r="539" spans="2:65" s="12" customFormat="1" ht="13.5">
      <c r="B539" s="194"/>
      <c r="D539" s="187" t="s">
        <v>141</v>
      </c>
      <c r="E539" s="195" t="s">
        <v>5</v>
      </c>
      <c r="F539" s="196" t="s">
        <v>567</v>
      </c>
      <c r="H539" s="197">
        <v>14.042</v>
      </c>
      <c r="I539" s="198"/>
      <c r="L539" s="194"/>
      <c r="M539" s="199"/>
      <c r="N539" s="200"/>
      <c r="O539" s="200"/>
      <c r="P539" s="200"/>
      <c r="Q539" s="200"/>
      <c r="R539" s="200"/>
      <c r="S539" s="200"/>
      <c r="T539" s="201"/>
      <c r="AT539" s="195" t="s">
        <v>141</v>
      </c>
      <c r="AU539" s="195" t="s">
        <v>87</v>
      </c>
      <c r="AV539" s="12" t="s">
        <v>87</v>
      </c>
      <c r="AW539" s="12" t="s">
        <v>41</v>
      </c>
      <c r="AX539" s="12" t="s">
        <v>78</v>
      </c>
      <c r="AY539" s="195" t="s">
        <v>132</v>
      </c>
    </row>
    <row r="540" spans="2:65" s="12" customFormat="1" ht="13.5">
      <c r="B540" s="194"/>
      <c r="D540" s="187" t="s">
        <v>141</v>
      </c>
      <c r="E540" s="195" t="s">
        <v>5</v>
      </c>
      <c r="F540" s="196" t="s">
        <v>568</v>
      </c>
      <c r="H540" s="197">
        <v>40.392000000000003</v>
      </c>
      <c r="I540" s="198"/>
      <c r="L540" s="194"/>
      <c r="M540" s="199"/>
      <c r="N540" s="200"/>
      <c r="O540" s="200"/>
      <c r="P540" s="200"/>
      <c r="Q540" s="200"/>
      <c r="R540" s="200"/>
      <c r="S540" s="200"/>
      <c r="T540" s="201"/>
      <c r="AT540" s="195" t="s">
        <v>141</v>
      </c>
      <c r="AU540" s="195" t="s">
        <v>87</v>
      </c>
      <c r="AV540" s="12" t="s">
        <v>87</v>
      </c>
      <c r="AW540" s="12" t="s">
        <v>41</v>
      </c>
      <c r="AX540" s="12" t="s">
        <v>78</v>
      </c>
      <c r="AY540" s="195" t="s">
        <v>132</v>
      </c>
    </row>
    <row r="541" spans="2:65" s="12" customFormat="1" ht="13.5">
      <c r="B541" s="194"/>
      <c r="D541" s="187" t="s">
        <v>141</v>
      </c>
      <c r="E541" s="195" t="s">
        <v>5</v>
      </c>
      <c r="F541" s="196" t="s">
        <v>569</v>
      </c>
      <c r="H541" s="197">
        <v>14.042</v>
      </c>
      <c r="I541" s="198"/>
      <c r="L541" s="194"/>
      <c r="M541" s="199"/>
      <c r="N541" s="200"/>
      <c r="O541" s="200"/>
      <c r="P541" s="200"/>
      <c r="Q541" s="200"/>
      <c r="R541" s="200"/>
      <c r="S541" s="200"/>
      <c r="T541" s="201"/>
      <c r="AT541" s="195" t="s">
        <v>141</v>
      </c>
      <c r="AU541" s="195" t="s">
        <v>87</v>
      </c>
      <c r="AV541" s="12" t="s">
        <v>87</v>
      </c>
      <c r="AW541" s="12" t="s">
        <v>41</v>
      </c>
      <c r="AX541" s="12" t="s">
        <v>78</v>
      </c>
      <c r="AY541" s="195" t="s">
        <v>132</v>
      </c>
    </row>
    <row r="542" spans="2:65" s="12" customFormat="1" ht="13.5">
      <c r="B542" s="194"/>
      <c r="D542" s="187" t="s">
        <v>141</v>
      </c>
      <c r="E542" s="195" t="s">
        <v>5</v>
      </c>
      <c r="F542" s="196" t="s">
        <v>570</v>
      </c>
      <c r="H542" s="197">
        <v>41.341999999999999</v>
      </c>
      <c r="I542" s="198"/>
      <c r="L542" s="194"/>
      <c r="M542" s="199"/>
      <c r="N542" s="200"/>
      <c r="O542" s="200"/>
      <c r="P542" s="200"/>
      <c r="Q542" s="200"/>
      <c r="R542" s="200"/>
      <c r="S542" s="200"/>
      <c r="T542" s="201"/>
      <c r="AT542" s="195" t="s">
        <v>141</v>
      </c>
      <c r="AU542" s="195" t="s">
        <v>87</v>
      </c>
      <c r="AV542" s="12" t="s">
        <v>87</v>
      </c>
      <c r="AW542" s="12" t="s">
        <v>41</v>
      </c>
      <c r="AX542" s="12" t="s">
        <v>78</v>
      </c>
      <c r="AY542" s="195" t="s">
        <v>132</v>
      </c>
    </row>
    <row r="543" spans="2:65" s="12" customFormat="1" ht="13.5">
      <c r="B543" s="194"/>
      <c r="D543" s="187" t="s">
        <v>141</v>
      </c>
      <c r="E543" s="195" t="s">
        <v>5</v>
      </c>
      <c r="F543" s="196" t="s">
        <v>571</v>
      </c>
      <c r="H543" s="197">
        <v>14.372</v>
      </c>
      <c r="I543" s="198"/>
      <c r="L543" s="194"/>
      <c r="M543" s="199"/>
      <c r="N543" s="200"/>
      <c r="O543" s="200"/>
      <c r="P543" s="200"/>
      <c r="Q543" s="200"/>
      <c r="R543" s="200"/>
      <c r="S543" s="200"/>
      <c r="T543" s="201"/>
      <c r="AT543" s="195" t="s">
        <v>141</v>
      </c>
      <c r="AU543" s="195" t="s">
        <v>87</v>
      </c>
      <c r="AV543" s="12" t="s">
        <v>87</v>
      </c>
      <c r="AW543" s="12" t="s">
        <v>41</v>
      </c>
      <c r="AX543" s="12" t="s">
        <v>78</v>
      </c>
      <c r="AY543" s="195" t="s">
        <v>132</v>
      </c>
    </row>
    <row r="544" spans="2:65" s="12" customFormat="1" ht="13.5">
      <c r="B544" s="194"/>
      <c r="D544" s="187" t="s">
        <v>141</v>
      </c>
      <c r="E544" s="195" t="s">
        <v>5</v>
      </c>
      <c r="F544" s="196" t="s">
        <v>572</v>
      </c>
      <c r="H544" s="197">
        <v>11.266999999999999</v>
      </c>
      <c r="I544" s="198"/>
      <c r="L544" s="194"/>
      <c r="M544" s="199"/>
      <c r="N544" s="200"/>
      <c r="O544" s="200"/>
      <c r="P544" s="200"/>
      <c r="Q544" s="200"/>
      <c r="R544" s="200"/>
      <c r="S544" s="200"/>
      <c r="T544" s="201"/>
      <c r="AT544" s="195" t="s">
        <v>141</v>
      </c>
      <c r="AU544" s="195" t="s">
        <v>87</v>
      </c>
      <c r="AV544" s="12" t="s">
        <v>87</v>
      </c>
      <c r="AW544" s="12" t="s">
        <v>41</v>
      </c>
      <c r="AX544" s="12" t="s">
        <v>78</v>
      </c>
      <c r="AY544" s="195" t="s">
        <v>132</v>
      </c>
    </row>
    <row r="545" spans="2:51" s="12" customFormat="1" ht="13.5">
      <c r="B545" s="194"/>
      <c r="D545" s="187" t="s">
        <v>141</v>
      </c>
      <c r="E545" s="195" t="s">
        <v>5</v>
      </c>
      <c r="F545" s="196" t="s">
        <v>573</v>
      </c>
      <c r="H545" s="197">
        <v>11.266999999999999</v>
      </c>
      <c r="I545" s="198"/>
      <c r="L545" s="194"/>
      <c r="M545" s="199"/>
      <c r="N545" s="200"/>
      <c r="O545" s="200"/>
      <c r="P545" s="200"/>
      <c r="Q545" s="200"/>
      <c r="R545" s="200"/>
      <c r="S545" s="200"/>
      <c r="T545" s="201"/>
      <c r="AT545" s="195" t="s">
        <v>141</v>
      </c>
      <c r="AU545" s="195" t="s">
        <v>87</v>
      </c>
      <c r="AV545" s="12" t="s">
        <v>87</v>
      </c>
      <c r="AW545" s="12" t="s">
        <v>41</v>
      </c>
      <c r="AX545" s="12" t="s">
        <v>78</v>
      </c>
      <c r="AY545" s="195" t="s">
        <v>132</v>
      </c>
    </row>
    <row r="546" spans="2:51" s="12" customFormat="1" ht="13.5">
      <c r="B546" s="194"/>
      <c r="D546" s="187" t="s">
        <v>141</v>
      </c>
      <c r="E546" s="195" t="s">
        <v>5</v>
      </c>
      <c r="F546" s="196" t="s">
        <v>574</v>
      </c>
      <c r="H546" s="197">
        <v>20.263999999999999</v>
      </c>
      <c r="I546" s="198"/>
      <c r="L546" s="194"/>
      <c r="M546" s="199"/>
      <c r="N546" s="200"/>
      <c r="O546" s="200"/>
      <c r="P546" s="200"/>
      <c r="Q546" s="200"/>
      <c r="R546" s="200"/>
      <c r="S546" s="200"/>
      <c r="T546" s="201"/>
      <c r="AT546" s="195" t="s">
        <v>141</v>
      </c>
      <c r="AU546" s="195" t="s">
        <v>87</v>
      </c>
      <c r="AV546" s="12" t="s">
        <v>87</v>
      </c>
      <c r="AW546" s="12" t="s">
        <v>41</v>
      </c>
      <c r="AX546" s="12" t="s">
        <v>78</v>
      </c>
      <c r="AY546" s="195" t="s">
        <v>132</v>
      </c>
    </row>
    <row r="547" spans="2:51" s="12" customFormat="1" ht="13.5">
      <c r="B547" s="194"/>
      <c r="D547" s="187" t="s">
        <v>141</v>
      </c>
      <c r="E547" s="195" t="s">
        <v>5</v>
      </c>
      <c r="F547" s="196" t="s">
        <v>575</v>
      </c>
      <c r="H547" s="197">
        <v>14.042</v>
      </c>
      <c r="I547" s="198"/>
      <c r="L547" s="194"/>
      <c r="M547" s="199"/>
      <c r="N547" s="200"/>
      <c r="O547" s="200"/>
      <c r="P547" s="200"/>
      <c r="Q547" s="200"/>
      <c r="R547" s="200"/>
      <c r="S547" s="200"/>
      <c r="T547" s="201"/>
      <c r="AT547" s="195" t="s">
        <v>141</v>
      </c>
      <c r="AU547" s="195" t="s">
        <v>87</v>
      </c>
      <c r="AV547" s="12" t="s">
        <v>87</v>
      </c>
      <c r="AW547" s="12" t="s">
        <v>41</v>
      </c>
      <c r="AX547" s="12" t="s">
        <v>78</v>
      </c>
      <c r="AY547" s="195" t="s">
        <v>132</v>
      </c>
    </row>
    <row r="548" spans="2:51" s="12" customFormat="1" ht="13.5">
      <c r="B548" s="194"/>
      <c r="D548" s="187" t="s">
        <v>141</v>
      </c>
      <c r="E548" s="195" t="s">
        <v>5</v>
      </c>
      <c r="F548" s="196" t="s">
        <v>576</v>
      </c>
      <c r="H548" s="197">
        <v>8.2680000000000007</v>
      </c>
      <c r="I548" s="198"/>
      <c r="L548" s="194"/>
      <c r="M548" s="199"/>
      <c r="N548" s="200"/>
      <c r="O548" s="200"/>
      <c r="P548" s="200"/>
      <c r="Q548" s="200"/>
      <c r="R548" s="200"/>
      <c r="S548" s="200"/>
      <c r="T548" s="201"/>
      <c r="AT548" s="195" t="s">
        <v>141</v>
      </c>
      <c r="AU548" s="195" t="s">
        <v>87</v>
      </c>
      <c r="AV548" s="12" t="s">
        <v>87</v>
      </c>
      <c r="AW548" s="12" t="s">
        <v>41</v>
      </c>
      <c r="AX548" s="12" t="s">
        <v>78</v>
      </c>
      <c r="AY548" s="195" t="s">
        <v>132</v>
      </c>
    </row>
    <row r="549" spans="2:51" s="12" customFormat="1" ht="13.5">
      <c r="B549" s="194"/>
      <c r="D549" s="187" t="s">
        <v>141</v>
      </c>
      <c r="E549" s="195" t="s">
        <v>5</v>
      </c>
      <c r="F549" s="196" t="s">
        <v>577</v>
      </c>
      <c r="H549" s="197">
        <v>5.8369999999999997</v>
      </c>
      <c r="I549" s="198"/>
      <c r="L549" s="194"/>
      <c r="M549" s="199"/>
      <c r="N549" s="200"/>
      <c r="O549" s="200"/>
      <c r="P549" s="200"/>
      <c r="Q549" s="200"/>
      <c r="R549" s="200"/>
      <c r="S549" s="200"/>
      <c r="T549" s="201"/>
      <c r="AT549" s="195" t="s">
        <v>141</v>
      </c>
      <c r="AU549" s="195" t="s">
        <v>87</v>
      </c>
      <c r="AV549" s="12" t="s">
        <v>87</v>
      </c>
      <c r="AW549" s="12" t="s">
        <v>41</v>
      </c>
      <c r="AX549" s="12" t="s">
        <v>78</v>
      </c>
      <c r="AY549" s="195" t="s">
        <v>132</v>
      </c>
    </row>
    <row r="550" spans="2:51" s="12" customFormat="1" ht="13.5">
      <c r="B550" s="194"/>
      <c r="D550" s="187" t="s">
        <v>141</v>
      </c>
      <c r="E550" s="195" t="s">
        <v>5</v>
      </c>
      <c r="F550" s="196" t="s">
        <v>578</v>
      </c>
      <c r="H550" s="197">
        <v>5.76</v>
      </c>
      <c r="I550" s="198"/>
      <c r="L550" s="194"/>
      <c r="M550" s="199"/>
      <c r="N550" s="200"/>
      <c r="O550" s="200"/>
      <c r="P550" s="200"/>
      <c r="Q550" s="200"/>
      <c r="R550" s="200"/>
      <c r="S550" s="200"/>
      <c r="T550" s="201"/>
      <c r="AT550" s="195" t="s">
        <v>141</v>
      </c>
      <c r="AU550" s="195" t="s">
        <v>87</v>
      </c>
      <c r="AV550" s="12" t="s">
        <v>87</v>
      </c>
      <c r="AW550" s="12" t="s">
        <v>41</v>
      </c>
      <c r="AX550" s="12" t="s">
        <v>78</v>
      </c>
      <c r="AY550" s="195" t="s">
        <v>132</v>
      </c>
    </row>
    <row r="551" spans="2:51" s="12" customFormat="1" ht="13.5">
      <c r="B551" s="194"/>
      <c r="D551" s="187" t="s">
        <v>141</v>
      </c>
      <c r="E551" s="195" t="s">
        <v>5</v>
      </c>
      <c r="F551" s="196" t="s">
        <v>579</v>
      </c>
      <c r="H551" s="197">
        <v>8.2680000000000007</v>
      </c>
      <c r="I551" s="198"/>
      <c r="L551" s="194"/>
      <c r="M551" s="199"/>
      <c r="N551" s="200"/>
      <c r="O551" s="200"/>
      <c r="P551" s="200"/>
      <c r="Q551" s="200"/>
      <c r="R551" s="200"/>
      <c r="S551" s="200"/>
      <c r="T551" s="201"/>
      <c r="AT551" s="195" t="s">
        <v>141</v>
      </c>
      <c r="AU551" s="195" t="s">
        <v>87</v>
      </c>
      <c r="AV551" s="12" t="s">
        <v>87</v>
      </c>
      <c r="AW551" s="12" t="s">
        <v>41</v>
      </c>
      <c r="AX551" s="12" t="s">
        <v>78</v>
      </c>
      <c r="AY551" s="195" t="s">
        <v>132</v>
      </c>
    </row>
    <row r="552" spans="2:51" s="12" customFormat="1" ht="13.5">
      <c r="B552" s="194"/>
      <c r="D552" s="187" t="s">
        <v>141</v>
      </c>
      <c r="E552" s="195" t="s">
        <v>5</v>
      </c>
      <c r="F552" s="196" t="s">
        <v>580</v>
      </c>
      <c r="H552" s="197">
        <v>11.673999999999999</v>
      </c>
      <c r="I552" s="198"/>
      <c r="L552" s="194"/>
      <c r="M552" s="199"/>
      <c r="N552" s="200"/>
      <c r="O552" s="200"/>
      <c r="P552" s="200"/>
      <c r="Q552" s="200"/>
      <c r="R552" s="200"/>
      <c r="S552" s="200"/>
      <c r="T552" s="201"/>
      <c r="AT552" s="195" t="s">
        <v>141</v>
      </c>
      <c r="AU552" s="195" t="s">
        <v>87</v>
      </c>
      <c r="AV552" s="12" t="s">
        <v>87</v>
      </c>
      <c r="AW552" s="12" t="s">
        <v>41</v>
      </c>
      <c r="AX552" s="12" t="s">
        <v>78</v>
      </c>
      <c r="AY552" s="195" t="s">
        <v>132</v>
      </c>
    </row>
    <row r="553" spans="2:51" s="12" customFormat="1" ht="13.5">
      <c r="B553" s="194"/>
      <c r="D553" s="187" t="s">
        <v>141</v>
      </c>
      <c r="E553" s="195" t="s">
        <v>5</v>
      </c>
      <c r="F553" s="196" t="s">
        <v>581</v>
      </c>
      <c r="H553" s="197">
        <v>5.76</v>
      </c>
      <c r="I553" s="198"/>
      <c r="L553" s="194"/>
      <c r="M553" s="199"/>
      <c r="N553" s="200"/>
      <c r="O553" s="200"/>
      <c r="P553" s="200"/>
      <c r="Q553" s="200"/>
      <c r="R553" s="200"/>
      <c r="S553" s="200"/>
      <c r="T553" s="201"/>
      <c r="AT553" s="195" t="s">
        <v>141</v>
      </c>
      <c r="AU553" s="195" t="s">
        <v>87</v>
      </c>
      <c r="AV553" s="12" t="s">
        <v>87</v>
      </c>
      <c r="AW553" s="12" t="s">
        <v>41</v>
      </c>
      <c r="AX553" s="12" t="s">
        <v>78</v>
      </c>
      <c r="AY553" s="195" t="s">
        <v>132</v>
      </c>
    </row>
    <row r="554" spans="2:51" s="12" customFormat="1" ht="13.5">
      <c r="B554" s="194"/>
      <c r="D554" s="187" t="s">
        <v>141</v>
      </c>
      <c r="E554" s="195" t="s">
        <v>5</v>
      </c>
      <c r="F554" s="196" t="s">
        <v>582</v>
      </c>
      <c r="H554" s="197">
        <v>5.32</v>
      </c>
      <c r="I554" s="198"/>
      <c r="L554" s="194"/>
      <c r="M554" s="199"/>
      <c r="N554" s="200"/>
      <c r="O554" s="200"/>
      <c r="P554" s="200"/>
      <c r="Q554" s="200"/>
      <c r="R554" s="200"/>
      <c r="S554" s="200"/>
      <c r="T554" s="201"/>
      <c r="AT554" s="195" t="s">
        <v>141</v>
      </c>
      <c r="AU554" s="195" t="s">
        <v>87</v>
      </c>
      <c r="AV554" s="12" t="s">
        <v>87</v>
      </c>
      <c r="AW554" s="12" t="s">
        <v>41</v>
      </c>
      <c r="AX554" s="12" t="s">
        <v>78</v>
      </c>
      <c r="AY554" s="195" t="s">
        <v>132</v>
      </c>
    </row>
    <row r="555" spans="2:51" s="12" customFormat="1" ht="13.5">
      <c r="B555" s="194"/>
      <c r="D555" s="187" t="s">
        <v>141</v>
      </c>
      <c r="E555" s="195" t="s">
        <v>5</v>
      </c>
      <c r="F555" s="196" t="s">
        <v>583</v>
      </c>
      <c r="H555" s="197">
        <v>7.2080000000000002</v>
      </c>
      <c r="I555" s="198"/>
      <c r="L555" s="194"/>
      <c r="M555" s="199"/>
      <c r="N555" s="200"/>
      <c r="O555" s="200"/>
      <c r="P555" s="200"/>
      <c r="Q555" s="200"/>
      <c r="R555" s="200"/>
      <c r="S555" s="200"/>
      <c r="T555" s="201"/>
      <c r="AT555" s="195" t="s">
        <v>141</v>
      </c>
      <c r="AU555" s="195" t="s">
        <v>87</v>
      </c>
      <c r="AV555" s="12" t="s">
        <v>87</v>
      </c>
      <c r="AW555" s="12" t="s">
        <v>41</v>
      </c>
      <c r="AX555" s="12" t="s">
        <v>78</v>
      </c>
      <c r="AY555" s="195" t="s">
        <v>132</v>
      </c>
    </row>
    <row r="556" spans="2:51" s="12" customFormat="1" ht="13.5">
      <c r="B556" s="194"/>
      <c r="D556" s="187" t="s">
        <v>141</v>
      </c>
      <c r="E556" s="195" t="s">
        <v>5</v>
      </c>
      <c r="F556" s="196" t="s">
        <v>584</v>
      </c>
      <c r="H556" s="197">
        <v>7.2080000000000002</v>
      </c>
      <c r="I556" s="198"/>
      <c r="L556" s="194"/>
      <c r="M556" s="199"/>
      <c r="N556" s="200"/>
      <c r="O556" s="200"/>
      <c r="P556" s="200"/>
      <c r="Q556" s="200"/>
      <c r="R556" s="200"/>
      <c r="S556" s="200"/>
      <c r="T556" s="201"/>
      <c r="AT556" s="195" t="s">
        <v>141</v>
      </c>
      <c r="AU556" s="195" t="s">
        <v>87</v>
      </c>
      <c r="AV556" s="12" t="s">
        <v>87</v>
      </c>
      <c r="AW556" s="12" t="s">
        <v>41</v>
      </c>
      <c r="AX556" s="12" t="s">
        <v>78</v>
      </c>
      <c r="AY556" s="195" t="s">
        <v>132</v>
      </c>
    </row>
    <row r="557" spans="2:51" s="12" customFormat="1" ht="13.5">
      <c r="B557" s="194"/>
      <c r="D557" s="187" t="s">
        <v>141</v>
      </c>
      <c r="E557" s="195" t="s">
        <v>5</v>
      </c>
      <c r="F557" s="196" t="s">
        <v>585</v>
      </c>
      <c r="H557" s="197">
        <v>7.3920000000000003</v>
      </c>
      <c r="I557" s="198"/>
      <c r="L557" s="194"/>
      <c r="M557" s="199"/>
      <c r="N557" s="200"/>
      <c r="O557" s="200"/>
      <c r="P557" s="200"/>
      <c r="Q557" s="200"/>
      <c r="R557" s="200"/>
      <c r="S557" s="200"/>
      <c r="T557" s="201"/>
      <c r="AT557" s="195" t="s">
        <v>141</v>
      </c>
      <c r="AU557" s="195" t="s">
        <v>87</v>
      </c>
      <c r="AV557" s="12" t="s">
        <v>87</v>
      </c>
      <c r="AW557" s="12" t="s">
        <v>41</v>
      </c>
      <c r="AX557" s="12" t="s">
        <v>78</v>
      </c>
      <c r="AY557" s="195" t="s">
        <v>132</v>
      </c>
    </row>
    <row r="558" spans="2:51" s="12" customFormat="1" ht="13.5">
      <c r="B558" s="194"/>
      <c r="D558" s="187" t="s">
        <v>141</v>
      </c>
      <c r="E558" s="195" t="s">
        <v>5</v>
      </c>
      <c r="F558" s="196" t="s">
        <v>586</v>
      </c>
      <c r="H558" s="197">
        <v>10.38</v>
      </c>
      <c r="I558" s="198"/>
      <c r="L558" s="194"/>
      <c r="M558" s="199"/>
      <c r="N558" s="200"/>
      <c r="O558" s="200"/>
      <c r="P558" s="200"/>
      <c r="Q558" s="200"/>
      <c r="R558" s="200"/>
      <c r="S558" s="200"/>
      <c r="T558" s="201"/>
      <c r="AT558" s="195" t="s">
        <v>141</v>
      </c>
      <c r="AU558" s="195" t="s">
        <v>87</v>
      </c>
      <c r="AV558" s="12" t="s">
        <v>87</v>
      </c>
      <c r="AW558" s="12" t="s">
        <v>41</v>
      </c>
      <c r="AX558" s="12" t="s">
        <v>78</v>
      </c>
      <c r="AY558" s="195" t="s">
        <v>132</v>
      </c>
    </row>
    <row r="559" spans="2:51" s="12" customFormat="1" ht="13.5">
      <c r="B559" s="194"/>
      <c r="D559" s="187" t="s">
        <v>141</v>
      </c>
      <c r="E559" s="195" t="s">
        <v>5</v>
      </c>
      <c r="F559" s="196" t="s">
        <v>587</v>
      </c>
      <c r="H559" s="197">
        <v>5.0519999999999996</v>
      </c>
      <c r="I559" s="198"/>
      <c r="L559" s="194"/>
      <c r="M559" s="199"/>
      <c r="N559" s="200"/>
      <c r="O559" s="200"/>
      <c r="P559" s="200"/>
      <c r="Q559" s="200"/>
      <c r="R559" s="200"/>
      <c r="S559" s="200"/>
      <c r="T559" s="201"/>
      <c r="AT559" s="195" t="s">
        <v>141</v>
      </c>
      <c r="AU559" s="195" t="s">
        <v>87</v>
      </c>
      <c r="AV559" s="12" t="s">
        <v>87</v>
      </c>
      <c r="AW559" s="12" t="s">
        <v>41</v>
      </c>
      <c r="AX559" s="12" t="s">
        <v>78</v>
      </c>
      <c r="AY559" s="195" t="s">
        <v>132</v>
      </c>
    </row>
    <row r="560" spans="2:51" s="12" customFormat="1" ht="13.5">
      <c r="B560" s="194"/>
      <c r="D560" s="187" t="s">
        <v>141</v>
      </c>
      <c r="E560" s="195" t="s">
        <v>5</v>
      </c>
      <c r="F560" s="196" t="s">
        <v>588</v>
      </c>
      <c r="H560" s="197">
        <v>15.64</v>
      </c>
      <c r="I560" s="198"/>
      <c r="L560" s="194"/>
      <c r="M560" s="199"/>
      <c r="N560" s="200"/>
      <c r="O560" s="200"/>
      <c r="P560" s="200"/>
      <c r="Q560" s="200"/>
      <c r="R560" s="200"/>
      <c r="S560" s="200"/>
      <c r="T560" s="201"/>
      <c r="AT560" s="195" t="s">
        <v>141</v>
      </c>
      <c r="AU560" s="195" t="s">
        <v>87</v>
      </c>
      <c r="AV560" s="12" t="s">
        <v>87</v>
      </c>
      <c r="AW560" s="12" t="s">
        <v>41</v>
      </c>
      <c r="AX560" s="12" t="s">
        <v>78</v>
      </c>
      <c r="AY560" s="195" t="s">
        <v>132</v>
      </c>
    </row>
    <row r="561" spans="2:51" s="12" customFormat="1" ht="13.5">
      <c r="B561" s="194"/>
      <c r="D561" s="187" t="s">
        <v>141</v>
      </c>
      <c r="E561" s="195" t="s">
        <v>5</v>
      </c>
      <c r="F561" s="196" t="s">
        <v>589</v>
      </c>
      <c r="H561" s="197">
        <v>8.2219999999999995</v>
      </c>
      <c r="I561" s="198"/>
      <c r="L561" s="194"/>
      <c r="M561" s="199"/>
      <c r="N561" s="200"/>
      <c r="O561" s="200"/>
      <c r="P561" s="200"/>
      <c r="Q561" s="200"/>
      <c r="R561" s="200"/>
      <c r="S561" s="200"/>
      <c r="T561" s="201"/>
      <c r="AT561" s="195" t="s">
        <v>141</v>
      </c>
      <c r="AU561" s="195" t="s">
        <v>87</v>
      </c>
      <c r="AV561" s="12" t="s">
        <v>87</v>
      </c>
      <c r="AW561" s="12" t="s">
        <v>41</v>
      </c>
      <c r="AX561" s="12" t="s">
        <v>78</v>
      </c>
      <c r="AY561" s="195" t="s">
        <v>132</v>
      </c>
    </row>
    <row r="562" spans="2:51" s="12" customFormat="1" ht="13.5">
      <c r="B562" s="194"/>
      <c r="D562" s="187" t="s">
        <v>141</v>
      </c>
      <c r="E562" s="195" t="s">
        <v>5</v>
      </c>
      <c r="F562" s="196" t="s">
        <v>590</v>
      </c>
      <c r="H562" s="197">
        <v>30.524999999999999</v>
      </c>
      <c r="I562" s="198"/>
      <c r="L562" s="194"/>
      <c r="M562" s="199"/>
      <c r="N562" s="200"/>
      <c r="O562" s="200"/>
      <c r="P562" s="200"/>
      <c r="Q562" s="200"/>
      <c r="R562" s="200"/>
      <c r="S562" s="200"/>
      <c r="T562" s="201"/>
      <c r="AT562" s="195" t="s">
        <v>141</v>
      </c>
      <c r="AU562" s="195" t="s">
        <v>87</v>
      </c>
      <c r="AV562" s="12" t="s">
        <v>87</v>
      </c>
      <c r="AW562" s="12" t="s">
        <v>41</v>
      </c>
      <c r="AX562" s="12" t="s">
        <v>78</v>
      </c>
      <c r="AY562" s="195" t="s">
        <v>132</v>
      </c>
    </row>
    <row r="563" spans="2:51" s="12" customFormat="1" ht="13.5">
      <c r="B563" s="194"/>
      <c r="D563" s="187" t="s">
        <v>141</v>
      </c>
      <c r="E563" s="195" t="s">
        <v>5</v>
      </c>
      <c r="F563" s="196" t="s">
        <v>591</v>
      </c>
      <c r="H563" s="197">
        <v>44.8</v>
      </c>
      <c r="I563" s="198"/>
      <c r="L563" s="194"/>
      <c r="M563" s="199"/>
      <c r="N563" s="200"/>
      <c r="O563" s="200"/>
      <c r="P563" s="200"/>
      <c r="Q563" s="200"/>
      <c r="R563" s="200"/>
      <c r="S563" s="200"/>
      <c r="T563" s="201"/>
      <c r="AT563" s="195" t="s">
        <v>141</v>
      </c>
      <c r="AU563" s="195" t="s">
        <v>87</v>
      </c>
      <c r="AV563" s="12" t="s">
        <v>87</v>
      </c>
      <c r="AW563" s="12" t="s">
        <v>41</v>
      </c>
      <c r="AX563" s="12" t="s">
        <v>78</v>
      </c>
      <c r="AY563" s="195" t="s">
        <v>132</v>
      </c>
    </row>
    <row r="564" spans="2:51" s="12" customFormat="1" ht="13.5">
      <c r="B564" s="194"/>
      <c r="D564" s="187" t="s">
        <v>141</v>
      </c>
      <c r="E564" s="195" t="s">
        <v>5</v>
      </c>
      <c r="F564" s="196" t="s">
        <v>592</v>
      </c>
      <c r="H564" s="197">
        <v>38.08</v>
      </c>
      <c r="I564" s="198"/>
      <c r="L564" s="194"/>
      <c r="M564" s="199"/>
      <c r="N564" s="200"/>
      <c r="O564" s="200"/>
      <c r="P564" s="200"/>
      <c r="Q564" s="200"/>
      <c r="R564" s="200"/>
      <c r="S564" s="200"/>
      <c r="T564" s="201"/>
      <c r="AT564" s="195" t="s">
        <v>141</v>
      </c>
      <c r="AU564" s="195" t="s">
        <v>87</v>
      </c>
      <c r="AV564" s="12" t="s">
        <v>87</v>
      </c>
      <c r="AW564" s="12" t="s">
        <v>41</v>
      </c>
      <c r="AX564" s="12" t="s">
        <v>78</v>
      </c>
      <c r="AY564" s="195" t="s">
        <v>132</v>
      </c>
    </row>
    <row r="565" spans="2:51" s="12" customFormat="1" ht="13.5">
      <c r="B565" s="194"/>
      <c r="D565" s="187" t="s">
        <v>141</v>
      </c>
      <c r="E565" s="195" t="s">
        <v>5</v>
      </c>
      <c r="F565" s="196" t="s">
        <v>593</v>
      </c>
      <c r="H565" s="197">
        <v>38.08</v>
      </c>
      <c r="I565" s="198"/>
      <c r="L565" s="194"/>
      <c r="M565" s="199"/>
      <c r="N565" s="200"/>
      <c r="O565" s="200"/>
      <c r="P565" s="200"/>
      <c r="Q565" s="200"/>
      <c r="R565" s="200"/>
      <c r="S565" s="200"/>
      <c r="T565" s="201"/>
      <c r="AT565" s="195" t="s">
        <v>141</v>
      </c>
      <c r="AU565" s="195" t="s">
        <v>87</v>
      </c>
      <c r="AV565" s="12" t="s">
        <v>87</v>
      </c>
      <c r="AW565" s="12" t="s">
        <v>41</v>
      </c>
      <c r="AX565" s="12" t="s">
        <v>78</v>
      </c>
      <c r="AY565" s="195" t="s">
        <v>132</v>
      </c>
    </row>
    <row r="566" spans="2:51" s="12" customFormat="1" ht="13.5">
      <c r="B566" s="194"/>
      <c r="D566" s="187" t="s">
        <v>141</v>
      </c>
      <c r="E566" s="195" t="s">
        <v>5</v>
      </c>
      <c r="F566" s="196" t="s">
        <v>594</v>
      </c>
      <c r="H566" s="197">
        <v>38.802999999999997</v>
      </c>
      <c r="I566" s="198"/>
      <c r="L566" s="194"/>
      <c r="M566" s="199"/>
      <c r="N566" s="200"/>
      <c r="O566" s="200"/>
      <c r="P566" s="200"/>
      <c r="Q566" s="200"/>
      <c r="R566" s="200"/>
      <c r="S566" s="200"/>
      <c r="T566" s="201"/>
      <c r="AT566" s="195" t="s">
        <v>141</v>
      </c>
      <c r="AU566" s="195" t="s">
        <v>87</v>
      </c>
      <c r="AV566" s="12" t="s">
        <v>87</v>
      </c>
      <c r="AW566" s="12" t="s">
        <v>41</v>
      </c>
      <c r="AX566" s="12" t="s">
        <v>78</v>
      </c>
      <c r="AY566" s="195" t="s">
        <v>132</v>
      </c>
    </row>
    <row r="567" spans="2:51" s="12" customFormat="1" ht="13.5">
      <c r="B567" s="194"/>
      <c r="D567" s="187" t="s">
        <v>141</v>
      </c>
      <c r="E567" s="195" t="s">
        <v>5</v>
      </c>
      <c r="F567" s="196" t="s">
        <v>595</v>
      </c>
      <c r="H567" s="197">
        <v>6.97</v>
      </c>
      <c r="I567" s="198"/>
      <c r="L567" s="194"/>
      <c r="M567" s="199"/>
      <c r="N567" s="200"/>
      <c r="O567" s="200"/>
      <c r="P567" s="200"/>
      <c r="Q567" s="200"/>
      <c r="R567" s="200"/>
      <c r="S567" s="200"/>
      <c r="T567" s="201"/>
      <c r="AT567" s="195" t="s">
        <v>141</v>
      </c>
      <c r="AU567" s="195" t="s">
        <v>87</v>
      </c>
      <c r="AV567" s="12" t="s">
        <v>87</v>
      </c>
      <c r="AW567" s="12" t="s">
        <v>41</v>
      </c>
      <c r="AX567" s="12" t="s">
        <v>78</v>
      </c>
      <c r="AY567" s="195" t="s">
        <v>132</v>
      </c>
    </row>
    <row r="568" spans="2:51" s="12" customFormat="1" ht="13.5">
      <c r="B568" s="194"/>
      <c r="D568" s="187" t="s">
        <v>141</v>
      </c>
      <c r="E568" s="195" t="s">
        <v>5</v>
      </c>
      <c r="F568" s="196" t="s">
        <v>596</v>
      </c>
      <c r="H568" s="197">
        <v>6</v>
      </c>
      <c r="I568" s="198"/>
      <c r="L568" s="194"/>
      <c r="M568" s="199"/>
      <c r="N568" s="200"/>
      <c r="O568" s="200"/>
      <c r="P568" s="200"/>
      <c r="Q568" s="200"/>
      <c r="R568" s="200"/>
      <c r="S568" s="200"/>
      <c r="T568" s="201"/>
      <c r="AT568" s="195" t="s">
        <v>141</v>
      </c>
      <c r="AU568" s="195" t="s">
        <v>87</v>
      </c>
      <c r="AV568" s="12" t="s">
        <v>87</v>
      </c>
      <c r="AW568" s="12" t="s">
        <v>41</v>
      </c>
      <c r="AX568" s="12" t="s">
        <v>78</v>
      </c>
      <c r="AY568" s="195" t="s">
        <v>132</v>
      </c>
    </row>
    <row r="569" spans="2:51" s="12" customFormat="1" ht="13.5">
      <c r="B569" s="194"/>
      <c r="D569" s="187" t="s">
        <v>141</v>
      </c>
      <c r="E569" s="195" t="s">
        <v>5</v>
      </c>
      <c r="F569" s="196" t="s">
        <v>597</v>
      </c>
      <c r="H569" s="197">
        <v>6.9359999999999999</v>
      </c>
      <c r="I569" s="198"/>
      <c r="L569" s="194"/>
      <c r="M569" s="199"/>
      <c r="N569" s="200"/>
      <c r="O569" s="200"/>
      <c r="P569" s="200"/>
      <c r="Q569" s="200"/>
      <c r="R569" s="200"/>
      <c r="S569" s="200"/>
      <c r="T569" s="201"/>
      <c r="AT569" s="195" t="s">
        <v>141</v>
      </c>
      <c r="AU569" s="195" t="s">
        <v>87</v>
      </c>
      <c r="AV569" s="12" t="s">
        <v>87</v>
      </c>
      <c r="AW569" s="12" t="s">
        <v>41</v>
      </c>
      <c r="AX569" s="12" t="s">
        <v>78</v>
      </c>
      <c r="AY569" s="195" t="s">
        <v>132</v>
      </c>
    </row>
    <row r="570" spans="2:51" s="12" customFormat="1" ht="13.5">
      <c r="B570" s="194"/>
      <c r="D570" s="187" t="s">
        <v>141</v>
      </c>
      <c r="E570" s="195" t="s">
        <v>5</v>
      </c>
      <c r="F570" s="196" t="s">
        <v>598</v>
      </c>
      <c r="H570" s="197">
        <v>67.599999999999994</v>
      </c>
      <c r="I570" s="198"/>
      <c r="L570" s="194"/>
      <c r="M570" s="199"/>
      <c r="N570" s="200"/>
      <c r="O570" s="200"/>
      <c r="P570" s="200"/>
      <c r="Q570" s="200"/>
      <c r="R570" s="200"/>
      <c r="S570" s="200"/>
      <c r="T570" s="201"/>
      <c r="AT570" s="195" t="s">
        <v>141</v>
      </c>
      <c r="AU570" s="195" t="s">
        <v>87</v>
      </c>
      <c r="AV570" s="12" t="s">
        <v>87</v>
      </c>
      <c r="AW570" s="12" t="s">
        <v>41</v>
      </c>
      <c r="AX570" s="12" t="s">
        <v>78</v>
      </c>
      <c r="AY570" s="195" t="s">
        <v>132</v>
      </c>
    </row>
    <row r="571" spans="2:51" s="12" customFormat="1" ht="13.5">
      <c r="B571" s="194"/>
      <c r="D571" s="187" t="s">
        <v>141</v>
      </c>
      <c r="E571" s="195" t="s">
        <v>5</v>
      </c>
      <c r="F571" s="196" t="s">
        <v>599</v>
      </c>
      <c r="H571" s="197">
        <v>56</v>
      </c>
      <c r="I571" s="198"/>
      <c r="L571" s="194"/>
      <c r="M571" s="199"/>
      <c r="N571" s="200"/>
      <c r="O571" s="200"/>
      <c r="P571" s="200"/>
      <c r="Q571" s="200"/>
      <c r="R571" s="200"/>
      <c r="S571" s="200"/>
      <c r="T571" s="201"/>
      <c r="AT571" s="195" t="s">
        <v>141</v>
      </c>
      <c r="AU571" s="195" t="s">
        <v>87</v>
      </c>
      <c r="AV571" s="12" t="s">
        <v>87</v>
      </c>
      <c r="AW571" s="12" t="s">
        <v>41</v>
      </c>
      <c r="AX571" s="12" t="s">
        <v>78</v>
      </c>
      <c r="AY571" s="195" t="s">
        <v>132</v>
      </c>
    </row>
    <row r="572" spans="2:51" s="12" customFormat="1" ht="13.5">
      <c r="B572" s="194"/>
      <c r="D572" s="187" t="s">
        <v>141</v>
      </c>
      <c r="E572" s="195" t="s">
        <v>5</v>
      </c>
      <c r="F572" s="196" t="s">
        <v>600</v>
      </c>
      <c r="H572" s="197">
        <v>55</v>
      </c>
      <c r="I572" s="198"/>
      <c r="L572" s="194"/>
      <c r="M572" s="199"/>
      <c r="N572" s="200"/>
      <c r="O572" s="200"/>
      <c r="P572" s="200"/>
      <c r="Q572" s="200"/>
      <c r="R572" s="200"/>
      <c r="S572" s="200"/>
      <c r="T572" s="201"/>
      <c r="AT572" s="195" t="s">
        <v>141</v>
      </c>
      <c r="AU572" s="195" t="s">
        <v>87</v>
      </c>
      <c r="AV572" s="12" t="s">
        <v>87</v>
      </c>
      <c r="AW572" s="12" t="s">
        <v>41</v>
      </c>
      <c r="AX572" s="12" t="s">
        <v>78</v>
      </c>
      <c r="AY572" s="195" t="s">
        <v>132</v>
      </c>
    </row>
    <row r="573" spans="2:51" s="12" customFormat="1" ht="13.5">
      <c r="B573" s="194"/>
      <c r="D573" s="187" t="s">
        <v>141</v>
      </c>
      <c r="E573" s="195" t="s">
        <v>5</v>
      </c>
      <c r="F573" s="196" t="s">
        <v>601</v>
      </c>
      <c r="H573" s="197">
        <v>6.2530000000000001</v>
      </c>
      <c r="I573" s="198"/>
      <c r="L573" s="194"/>
      <c r="M573" s="199"/>
      <c r="N573" s="200"/>
      <c r="O573" s="200"/>
      <c r="P573" s="200"/>
      <c r="Q573" s="200"/>
      <c r="R573" s="200"/>
      <c r="S573" s="200"/>
      <c r="T573" s="201"/>
      <c r="AT573" s="195" t="s">
        <v>141</v>
      </c>
      <c r="AU573" s="195" t="s">
        <v>87</v>
      </c>
      <c r="AV573" s="12" t="s">
        <v>87</v>
      </c>
      <c r="AW573" s="12" t="s">
        <v>41</v>
      </c>
      <c r="AX573" s="12" t="s">
        <v>78</v>
      </c>
      <c r="AY573" s="195" t="s">
        <v>132</v>
      </c>
    </row>
    <row r="574" spans="2:51" s="12" customFormat="1" ht="13.5">
      <c r="B574" s="194"/>
      <c r="D574" s="187" t="s">
        <v>141</v>
      </c>
      <c r="E574" s="195" t="s">
        <v>5</v>
      </c>
      <c r="F574" s="196" t="s">
        <v>602</v>
      </c>
      <c r="H574" s="197">
        <v>47.6</v>
      </c>
      <c r="I574" s="198"/>
      <c r="L574" s="194"/>
      <c r="M574" s="199"/>
      <c r="N574" s="200"/>
      <c r="O574" s="200"/>
      <c r="P574" s="200"/>
      <c r="Q574" s="200"/>
      <c r="R574" s="200"/>
      <c r="S574" s="200"/>
      <c r="T574" s="201"/>
      <c r="AT574" s="195" t="s">
        <v>141</v>
      </c>
      <c r="AU574" s="195" t="s">
        <v>87</v>
      </c>
      <c r="AV574" s="12" t="s">
        <v>87</v>
      </c>
      <c r="AW574" s="12" t="s">
        <v>41</v>
      </c>
      <c r="AX574" s="12" t="s">
        <v>78</v>
      </c>
      <c r="AY574" s="195" t="s">
        <v>132</v>
      </c>
    </row>
    <row r="575" spans="2:51" s="12" customFormat="1" ht="13.5">
      <c r="B575" s="194"/>
      <c r="D575" s="187" t="s">
        <v>141</v>
      </c>
      <c r="E575" s="195" t="s">
        <v>5</v>
      </c>
      <c r="F575" s="196" t="s">
        <v>603</v>
      </c>
      <c r="H575" s="197">
        <v>6.08</v>
      </c>
      <c r="I575" s="198"/>
      <c r="L575" s="194"/>
      <c r="M575" s="199"/>
      <c r="N575" s="200"/>
      <c r="O575" s="200"/>
      <c r="P575" s="200"/>
      <c r="Q575" s="200"/>
      <c r="R575" s="200"/>
      <c r="S575" s="200"/>
      <c r="T575" s="201"/>
      <c r="AT575" s="195" t="s">
        <v>141</v>
      </c>
      <c r="AU575" s="195" t="s">
        <v>87</v>
      </c>
      <c r="AV575" s="12" t="s">
        <v>87</v>
      </c>
      <c r="AW575" s="12" t="s">
        <v>41</v>
      </c>
      <c r="AX575" s="12" t="s">
        <v>78</v>
      </c>
      <c r="AY575" s="195" t="s">
        <v>132</v>
      </c>
    </row>
    <row r="576" spans="2:51" s="12" customFormat="1" ht="13.5">
      <c r="B576" s="194"/>
      <c r="D576" s="187" t="s">
        <v>141</v>
      </c>
      <c r="E576" s="195" t="s">
        <v>5</v>
      </c>
      <c r="F576" s="196" t="s">
        <v>604</v>
      </c>
      <c r="H576" s="197">
        <v>47.6</v>
      </c>
      <c r="I576" s="198"/>
      <c r="L576" s="194"/>
      <c r="M576" s="199"/>
      <c r="N576" s="200"/>
      <c r="O576" s="200"/>
      <c r="P576" s="200"/>
      <c r="Q576" s="200"/>
      <c r="R576" s="200"/>
      <c r="S576" s="200"/>
      <c r="T576" s="201"/>
      <c r="AT576" s="195" t="s">
        <v>141</v>
      </c>
      <c r="AU576" s="195" t="s">
        <v>87</v>
      </c>
      <c r="AV576" s="12" t="s">
        <v>87</v>
      </c>
      <c r="AW576" s="12" t="s">
        <v>41</v>
      </c>
      <c r="AX576" s="12" t="s">
        <v>78</v>
      </c>
      <c r="AY576" s="195" t="s">
        <v>132</v>
      </c>
    </row>
    <row r="577" spans="2:65" s="12" customFormat="1" ht="13.5">
      <c r="B577" s="194"/>
      <c r="D577" s="187" t="s">
        <v>141</v>
      </c>
      <c r="E577" s="195" t="s">
        <v>5</v>
      </c>
      <c r="F577" s="196" t="s">
        <v>605</v>
      </c>
      <c r="H577" s="197">
        <v>6.1120000000000001</v>
      </c>
      <c r="I577" s="198"/>
      <c r="L577" s="194"/>
      <c r="M577" s="199"/>
      <c r="N577" s="200"/>
      <c r="O577" s="200"/>
      <c r="P577" s="200"/>
      <c r="Q577" s="200"/>
      <c r="R577" s="200"/>
      <c r="S577" s="200"/>
      <c r="T577" s="201"/>
      <c r="AT577" s="195" t="s">
        <v>141</v>
      </c>
      <c r="AU577" s="195" t="s">
        <v>87</v>
      </c>
      <c r="AV577" s="12" t="s">
        <v>87</v>
      </c>
      <c r="AW577" s="12" t="s">
        <v>41</v>
      </c>
      <c r="AX577" s="12" t="s">
        <v>78</v>
      </c>
      <c r="AY577" s="195" t="s">
        <v>132</v>
      </c>
    </row>
    <row r="578" spans="2:65" s="12" customFormat="1" ht="13.5">
      <c r="B578" s="194"/>
      <c r="D578" s="187" t="s">
        <v>141</v>
      </c>
      <c r="E578" s="195" t="s">
        <v>5</v>
      </c>
      <c r="F578" s="196" t="s">
        <v>606</v>
      </c>
      <c r="H578" s="197">
        <v>39.200000000000003</v>
      </c>
      <c r="I578" s="198"/>
      <c r="L578" s="194"/>
      <c r="M578" s="199"/>
      <c r="N578" s="200"/>
      <c r="O578" s="200"/>
      <c r="P578" s="200"/>
      <c r="Q578" s="200"/>
      <c r="R578" s="200"/>
      <c r="S578" s="200"/>
      <c r="T578" s="201"/>
      <c r="AT578" s="195" t="s">
        <v>141</v>
      </c>
      <c r="AU578" s="195" t="s">
        <v>87</v>
      </c>
      <c r="AV578" s="12" t="s">
        <v>87</v>
      </c>
      <c r="AW578" s="12" t="s">
        <v>41</v>
      </c>
      <c r="AX578" s="12" t="s">
        <v>78</v>
      </c>
      <c r="AY578" s="195" t="s">
        <v>132</v>
      </c>
    </row>
    <row r="579" spans="2:65" s="12" customFormat="1" ht="13.5">
      <c r="B579" s="194"/>
      <c r="D579" s="187" t="s">
        <v>141</v>
      </c>
      <c r="E579" s="195" t="s">
        <v>5</v>
      </c>
      <c r="F579" s="196" t="s">
        <v>607</v>
      </c>
      <c r="H579" s="197">
        <v>10.792</v>
      </c>
      <c r="I579" s="198"/>
      <c r="L579" s="194"/>
      <c r="M579" s="199"/>
      <c r="N579" s="200"/>
      <c r="O579" s="200"/>
      <c r="P579" s="200"/>
      <c r="Q579" s="200"/>
      <c r="R579" s="200"/>
      <c r="S579" s="200"/>
      <c r="T579" s="201"/>
      <c r="AT579" s="195" t="s">
        <v>141</v>
      </c>
      <c r="AU579" s="195" t="s">
        <v>87</v>
      </c>
      <c r="AV579" s="12" t="s">
        <v>87</v>
      </c>
      <c r="AW579" s="12" t="s">
        <v>41</v>
      </c>
      <c r="AX579" s="12" t="s">
        <v>78</v>
      </c>
      <c r="AY579" s="195" t="s">
        <v>132</v>
      </c>
    </row>
    <row r="580" spans="2:65" s="12" customFormat="1" ht="13.5">
      <c r="B580" s="194"/>
      <c r="D580" s="187" t="s">
        <v>141</v>
      </c>
      <c r="E580" s="195" t="s">
        <v>5</v>
      </c>
      <c r="F580" s="196" t="s">
        <v>608</v>
      </c>
      <c r="H580" s="197">
        <v>6.2590000000000003</v>
      </c>
      <c r="I580" s="198"/>
      <c r="L580" s="194"/>
      <c r="M580" s="199"/>
      <c r="N580" s="200"/>
      <c r="O580" s="200"/>
      <c r="P580" s="200"/>
      <c r="Q580" s="200"/>
      <c r="R580" s="200"/>
      <c r="S580" s="200"/>
      <c r="T580" s="201"/>
      <c r="AT580" s="195" t="s">
        <v>141</v>
      </c>
      <c r="AU580" s="195" t="s">
        <v>87</v>
      </c>
      <c r="AV580" s="12" t="s">
        <v>87</v>
      </c>
      <c r="AW580" s="12" t="s">
        <v>41</v>
      </c>
      <c r="AX580" s="12" t="s">
        <v>78</v>
      </c>
      <c r="AY580" s="195" t="s">
        <v>132</v>
      </c>
    </row>
    <row r="581" spans="2:65" s="14" customFormat="1" ht="13.5">
      <c r="B581" s="210"/>
      <c r="D581" s="187" t="s">
        <v>141</v>
      </c>
      <c r="E581" s="211" t="s">
        <v>5</v>
      </c>
      <c r="F581" s="212" t="s">
        <v>160</v>
      </c>
      <c r="H581" s="213">
        <v>1016.309</v>
      </c>
      <c r="I581" s="214"/>
      <c r="L581" s="210"/>
      <c r="M581" s="215"/>
      <c r="N581" s="216"/>
      <c r="O581" s="216"/>
      <c r="P581" s="216"/>
      <c r="Q581" s="216"/>
      <c r="R581" s="216"/>
      <c r="S581" s="216"/>
      <c r="T581" s="217"/>
      <c r="AT581" s="211" t="s">
        <v>141</v>
      </c>
      <c r="AU581" s="211" t="s">
        <v>87</v>
      </c>
      <c r="AV581" s="14" t="s">
        <v>139</v>
      </c>
      <c r="AW581" s="14" t="s">
        <v>41</v>
      </c>
      <c r="AX581" s="14" t="s">
        <v>25</v>
      </c>
      <c r="AY581" s="211" t="s">
        <v>132</v>
      </c>
    </row>
    <row r="582" spans="2:65" s="1" customFormat="1" ht="16.5" customHeight="1">
      <c r="B582" s="173"/>
      <c r="C582" s="174" t="s">
        <v>609</v>
      </c>
      <c r="D582" s="174" t="s">
        <v>135</v>
      </c>
      <c r="E582" s="175" t="s">
        <v>610</v>
      </c>
      <c r="F582" s="176" t="s">
        <v>611</v>
      </c>
      <c r="G582" s="177" t="s">
        <v>138</v>
      </c>
      <c r="H582" s="178">
        <v>10.631</v>
      </c>
      <c r="I582" s="179"/>
      <c r="J582" s="180">
        <f>ROUND(I582*H582,2)</f>
        <v>0</v>
      </c>
      <c r="K582" s="176" t="s">
        <v>5</v>
      </c>
      <c r="L582" s="42"/>
      <c r="M582" s="181" t="s">
        <v>5</v>
      </c>
      <c r="N582" s="182" t="s">
        <v>49</v>
      </c>
      <c r="O582" s="43"/>
      <c r="P582" s="183">
        <f>O582*H582</f>
        <v>0</v>
      </c>
      <c r="Q582" s="183">
        <v>1.0000000000000001E-5</v>
      </c>
      <c r="R582" s="183">
        <f>Q582*H582</f>
        <v>1.0631000000000002E-4</v>
      </c>
      <c r="S582" s="183">
        <v>0</v>
      </c>
      <c r="T582" s="184">
        <f>S582*H582</f>
        <v>0</v>
      </c>
      <c r="AR582" s="24" t="s">
        <v>139</v>
      </c>
      <c r="AT582" s="24" t="s">
        <v>135</v>
      </c>
      <c r="AU582" s="24" t="s">
        <v>87</v>
      </c>
      <c r="AY582" s="24" t="s">
        <v>132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24" t="s">
        <v>25</v>
      </c>
      <c r="BK582" s="185">
        <f>ROUND(I582*H582,2)</f>
        <v>0</v>
      </c>
      <c r="BL582" s="24" t="s">
        <v>139</v>
      </c>
      <c r="BM582" s="24" t="s">
        <v>612</v>
      </c>
    </row>
    <row r="583" spans="2:65" s="12" customFormat="1" ht="13.5">
      <c r="B583" s="194"/>
      <c r="D583" s="187" t="s">
        <v>141</v>
      </c>
      <c r="E583" s="195" t="s">
        <v>5</v>
      </c>
      <c r="F583" s="196" t="s">
        <v>613</v>
      </c>
      <c r="H583" s="197">
        <v>3.3149999999999999</v>
      </c>
      <c r="I583" s="198"/>
      <c r="L583" s="194"/>
      <c r="M583" s="199"/>
      <c r="N583" s="200"/>
      <c r="O583" s="200"/>
      <c r="P583" s="200"/>
      <c r="Q583" s="200"/>
      <c r="R583" s="200"/>
      <c r="S583" s="200"/>
      <c r="T583" s="201"/>
      <c r="AT583" s="195" t="s">
        <v>141</v>
      </c>
      <c r="AU583" s="195" t="s">
        <v>87</v>
      </c>
      <c r="AV583" s="12" t="s">
        <v>87</v>
      </c>
      <c r="AW583" s="12" t="s">
        <v>41</v>
      </c>
      <c r="AX583" s="12" t="s">
        <v>78</v>
      </c>
      <c r="AY583" s="195" t="s">
        <v>132</v>
      </c>
    </row>
    <row r="584" spans="2:65" s="12" customFormat="1" ht="13.5">
      <c r="B584" s="194"/>
      <c r="D584" s="187" t="s">
        <v>141</v>
      </c>
      <c r="E584" s="195" t="s">
        <v>5</v>
      </c>
      <c r="F584" s="196" t="s">
        <v>614</v>
      </c>
      <c r="H584" s="197">
        <v>3.298</v>
      </c>
      <c r="I584" s="198"/>
      <c r="L584" s="194"/>
      <c r="M584" s="199"/>
      <c r="N584" s="200"/>
      <c r="O584" s="200"/>
      <c r="P584" s="200"/>
      <c r="Q584" s="200"/>
      <c r="R584" s="200"/>
      <c r="S584" s="200"/>
      <c r="T584" s="201"/>
      <c r="AT584" s="195" t="s">
        <v>141</v>
      </c>
      <c r="AU584" s="195" t="s">
        <v>87</v>
      </c>
      <c r="AV584" s="12" t="s">
        <v>87</v>
      </c>
      <c r="AW584" s="12" t="s">
        <v>41</v>
      </c>
      <c r="AX584" s="12" t="s">
        <v>78</v>
      </c>
      <c r="AY584" s="195" t="s">
        <v>132</v>
      </c>
    </row>
    <row r="585" spans="2:65" s="12" customFormat="1" ht="13.5">
      <c r="B585" s="194"/>
      <c r="D585" s="187" t="s">
        <v>141</v>
      </c>
      <c r="E585" s="195" t="s">
        <v>5</v>
      </c>
      <c r="F585" s="196" t="s">
        <v>615</v>
      </c>
      <c r="H585" s="197">
        <v>4.0179999999999998</v>
      </c>
      <c r="I585" s="198"/>
      <c r="L585" s="194"/>
      <c r="M585" s="199"/>
      <c r="N585" s="200"/>
      <c r="O585" s="200"/>
      <c r="P585" s="200"/>
      <c r="Q585" s="200"/>
      <c r="R585" s="200"/>
      <c r="S585" s="200"/>
      <c r="T585" s="201"/>
      <c r="AT585" s="195" t="s">
        <v>141</v>
      </c>
      <c r="AU585" s="195" t="s">
        <v>87</v>
      </c>
      <c r="AV585" s="12" t="s">
        <v>87</v>
      </c>
      <c r="AW585" s="12" t="s">
        <v>41</v>
      </c>
      <c r="AX585" s="12" t="s">
        <v>78</v>
      </c>
      <c r="AY585" s="195" t="s">
        <v>132</v>
      </c>
    </row>
    <row r="586" spans="2:65" s="14" customFormat="1" ht="13.5">
      <c r="B586" s="210"/>
      <c r="D586" s="187" t="s">
        <v>141</v>
      </c>
      <c r="E586" s="211" t="s">
        <v>5</v>
      </c>
      <c r="F586" s="212" t="s">
        <v>160</v>
      </c>
      <c r="H586" s="213">
        <v>10.631</v>
      </c>
      <c r="I586" s="214"/>
      <c r="L586" s="210"/>
      <c r="M586" s="215"/>
      <c r="N586" s="216"/>
      <c r="O586" s="216"/>
      <c r="P586" s="216"/>
      <c r="Q586" s="216"/>
      <c r="R586" s="216"/>
      <c r="S586" s="216"/>
      <c r="T586" s="217"/>
      <c r="AT586" s="211" t="s">
        <v>141</v>
      </c>
      <c r="AU586" s="211" t="s">
        <v>87</v>
      </c>
      <c r="AV586" s="14" t="s">
        <v>139</v>
      </c>
      <c r="AW586" s="14" t="s">
        <v>41</v>
      </c>
      <c r="AX586" s="14" t="s">
        <v>25</v>
      </c>
      <c r="AY586" s="211" t="s">
        <v>132</v>
      </c>
    </row>
    <row r="587" spans="2:65" s="1" customFormat="1" ht="16.5" customHeight="1">
      <c r="B587" s="173"/>
      <c r="C587" s="174" t="s">
        <v>616</v>
      </c>
      <c r="D587" s="174" t="s">
        <v>135</v>
      </c>
      <c r="E587" s="175" t="s">
        <v>617</v>
      </c>
      <c r="F587" s="176" t="s">
        <v>618</v>
      </c>
      <c r="G587" s="177" t="s">
        <v>138</v>
      </c>
      <c r="H587" s="178">
        <v>55.4</v>
      </c>
      <c r="I587" s="179"/>
      <c r="J587" s="180">
        <f>ROUND(I587*H587,2)</f>
        <v>0</v>
      </c>
      <c r="K587" s="176" t="s">
        <v>5</v>
      </c>
      <c r="L587" s="42"/>
      <c r="M587" s="181" t="s">
        <v>5</v>
      </c>
      <c r="N587" s="182" t="s">
        <v>49</v>
      </c>
      <c r="O587" s="43"/>
      <c r="P587" s="183">
        <f>O587*H587</f>
        <v>0</v>
      </c>
      <c r="Q587" s="183">
        <v>2.0000000000000002E-5</v>
      </c>
      <c r="R587" s="183">
        <f>Q587*H587</f>
        <v>1.108E-3</v>
      </c>
      <c r="S587" s="183">
        <v>0</v>
      </c>
      <c r="T587" s="184">
        <f>S587*H587</f>
        <v>0</v>
      </c>
      <c r="AR587" s="24" t="s">
        <v>139</v>
      </c>
      <c r="AT587" s="24" t="s">
        <v>135</v>
      </c>
      <c r="AU587" s="24" t="s">
        <v>87</v>
      </c>
      <c r="AY587" s="24" t="s">
        <v>132</v>
      </c>
      <c r="BE587" s="185">
        <f>IF(N587="základní",J587,0)</f>
        <v>0</v>
      </c>
      <c r="BF587" s="185">
        <f>IF(N587="snížená",J587,0)</f>
        <v>0</v>
      </c>
      <c r="BG587" s="185">
        <f>IF(N587="zákl. přenesená",J587,0)</f>
        <v>0</v>
      </c>
      <c r="BH587" s="185">
        <f>IF(N587="sníž. přenesená",J587,0)</f>
        <v>0</v>
      </c>
      <c r="BI587" s="185">
        <f>IF(N587="nulová",J587,0)</f>
        <v>0</v>
      </c>
      <c r="BJ587" s="24" t="s">
        <v>25</v>
      </c>
      <c r="BK587" s="185">
        <f>ROUND(I587*H587,2)</f>
        <v>0</v>
      </c>
      <c r="BL587" s="24" t="s">
        <v>139</v>
      </c>
      <c r="BM587" s="24" t="s">
        <v>619</v>
      </c>
    </row>
    <row r="588" spans="2:65" s="11" customFormat="1" ht="13.5">
      <c r="B588" s="186"/>
      <c r="D588" s="187" t="s">
        <v>141</v>
      </c>
      <c r="E588" s="188" t="s">
        <v>5</v>
      </c>
      <c r="F588" s="189" t="s">
        <v>620</v>
      </c>
      <c r="H588" s="188" t="s">
        <v>5</v>
      </c>
      <c r="I588" s="190"/>
      <c r="L588" s="186"/>
      <c r="M588" s="191"/>
      <c r="N588" s="192"/>
      <c r="O588" s="192"/>
      <c r="P588" s="192"/>
      <c r="Q588" s="192"/>
      <c r="R588" s="192"/>
      <c r="S588" s="192"/>
      <c r="T588" s="193"/>
      <c r="AT588" s="188" t="s">
        <v>141</v>
      </c>
      <c r="AU588" s="188" t="s">
        <v>87</v>
      </c>
      <c r="AV588" s="11" t="s">
        <v>25</v>
      </c>
      <c r="AW588" s="11" t="s">
        <v>41</v>
      </c>
      <c r="AX588" s="11" t="s">
        <v>78</v>
      </c>
      <c r="AY588" s="188" t="s">
        <v>132</v>
      </c>
    </row>
    <row r="589" spans="2:65" s="12" customFormat="1" ht="13.5">
      <c r="B589" s="194"/>
      <c r="D589" s="187" t="s">
        <v>141</v>
      </c>
      <c r="E589" s="195" t="s">
        <v>5</v>
      </c>
      <c r="F589" s="196" t="s">
        <v>621</v>
      </c>
      <c r="H589" s="197">
        <v>55.4</v>
      </c>
      <c r="I589" s="198"/>
      <c r="L589" s="194"/>
      <c r="M589" s="199"/>
      <c r="N589" s="200"/>
      <c r="O589" s="200"/>
      <c r="P589" s="200"/>
      <c r="Q589" s="200"/>
      <c r="R589" s="200"/>
      <c r="S589" s="200"/>
      <c r="T589" s="201"/>
      <c r="AT589" s="195" t="s">
        <v>141</v>
      </c>
      <c r="AU589" s="195" t="s">
        <v>87</v>
      </c>
      <c r="AV589" s="12" t="s">
        <v>87</v>
      </c>
      <c r="AW589" s="12" t="s">
        <v>41</v>
      </c>
      <c r="AX589" s="12" t="s">
        <v>25</v>
      </c>
      <c r="AY589" s="195" t="s">
        <v>132</v>
      </c>
    </row>
    <row r="590" spans="2:65" s="1" customFormat="1" ht="16.5" customHeight="1">
      <c r="B590" s="173"/>
      <c r="C590" s="174" t="s">
        <v>622</v>
      </c>
      <c r="D590" s="174" t="s">
        <v>135</v>
      </c>
      <c r="E590" s="175" t="s">
        <v>623</v>
      </c>
      <c r="F590" s="176" t="s">
        <v>624</v>
      </c>
      <c r="G590" s="177" t="s">
        <v>138</v>
      </c>
      <c r="H590" s="178">
        <v>100</v>
      </c>
      <c r="I590" s="179"/>
      <c r="J590" s="180">
        <f>ROUND(I590*H590,2)</f>
        <v>0</v>
      </c>
      <c r="K590" s="176" t="s">
        <v>5</v>
      </c>
      <c r="L590" s="42"/>
      <c r="M590" s="181" t="s">
        <v>5</v>
      </c>
      <c r="N590" s="182" t="s">
        <v>49</v>
      </c>
      <c r="O590" s="43"/>
      <c r="P590" s="183">
        <f>O590*H590</f>
        <v>0</v>
      </c>
      <c r="Q590" s="183">
        <v>0</v>
      </c>
      <c r="R590" s="183">
        <f>Q590*H590</f>
        <v>0</v>
      </c>
      <c r="S590" s="183">
        <v>0</v>
      </c>
      <c r="T590" s="184">
        <f>S590*H590</f>
        <v>0</v>
      </c>
      <c r="AR590" s="24" t="s">
        <v>139</v>
      </c>
      <c r="AT590" s="24" t="s">
        <v>135</v>
      </c>
      <c r="AU590" s="24" t="s">
        <v>87</v>
      </c>
      <c r="AY590" s="24" t="s">
        <v>132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24" t="s">
        <v>25</v>
      </c>
      <c r="BK590" s="185">
        <f>ROUND(I590*H590,2)</f>
        <v>0</v>
      </c>
      <c r="BL590" s="24" t="s">
        <v>139</v>
      </c>
      <c r="BM590" s="24" t="s">
        <v>625</v>
      </c>
    </row>
    <row r="591" spans="2:65" s="12" customFormat="1" ht="13.5">
      <c r="B591" s="194"/>
      <c r="D591" s="187" t="s">
        <v>141</v>
      </c>
      <c r="E591" s="195" t="s">
        <v>5</v>
      </c>
      <c r="F591" s="196" t="s">
        <v>626</v>
      </c>
      <c r="H591" s="197">
        <v>100</v>
      </c>
      <c r="I591" s="198"/>
      <c r="L591" s="194"/>
      <c r="M591" s="199"/>
      <c r="N591" s="200"/>
      <c r="O591" s="200"/>
      <c r="P591" s="200"/>
      <c r="Q591" s="200"/>
      <c r="R591" s="200"/>
      <c r="S591" s="200"/>
      <c r="T591" s="201"/>
      <c r="AT591" s="195" t="s">
        <v>141</v>
      </c>
      <c r="AU591" s="195" t="s">
        <v>87</v>
      </c>
      <c r="AV591" s="12" t="s">
        <v>87</v>
      </c>
      <c r="AW591" s="12" t="s">
        <v>41</v>
      </c>
      <c r="AX591" s="12" t="s">
        <v>25</v>
      </c>
      <c r="AY591" s="195" t="s">
        <v>132</v>
      </c>
    </row>
    <row r="592" spans="2:65" s="1" customFormat="1" ht="16.5" customHeight="1">
      <c r="B592" s="173"/>
      <c r="C592" s="174" t="s">
        <v>627</v>
      </c>
      <c r="D592" s="174" t="s">
        <v>135</v>
      </c>
      <c r="E592" s="175" t="s">
        <v>628</v>
      </c>
      <c r="F592" s="176" t="s">
        <v>629</v>
      </c>
      <c r="G592" s="177" t="s">
        <v>163</v>
      </c>
      <c r="H592" s="178">
        <v>1</v>
      </c>
      <c r="I592" s="179"/>
      <c r="J592" s="180">
        <f>ROUND(I592*H592,2)</f>
        <v>0</v>
      </c>
      <c r="K592" s="176" t="s">
        <v>5</v>
      </c>
      <c r="L592" s="42"/>
      <c r="M592" s="181" t="s">
        <v>5</v>
      </c>
      <c r="N592" s="182" t="s">
        <v>49</v>
      </c>
      <c r="O592" s="43"/>
      <c r="P592" s="183">
        <f>O592*H592</f>
        <v>0</v>
      </c>
      <c r="Q592" s="183">
        <v>0</v>
      </c>
      <c r="R592" s="183">
        <f>Q592*H592</f>
        <v>0</v>
      </c>
      <c r="S592" s="183">
        <v>0</v>
      </c>
      <c r="T592" s="184">
        <f>S592*H592</f>
        <v>0</v>
      </c>
      <c r="AR592" s="24" t="s">
        <v>139</v>
      </c>
      <c r="AT592" s="24" t="s">
        <v>135</v>
      </c>
      <c r="AU592" s="24" t="s">
        <v>87</v>
      </c>
      <c r="AY592" s="24" t="s">
        <v>132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24" t="s">
        <v>25</v>
      </c>
      <c r="BK592" s="185">
        <f>ROUND(I592*H592,2)</f>
        <v>0</v>
      </c>
      <c r="BL592" s="24" t="s">
        <v>139</v>
      </c>
      <c r="BM592" s="24" t="s">
        <v>630</v>
      </c>
    </row>
    <row r="593" spans="2:65" s="1" customFormat="1" ht="16.5" customHeight="1">
      <c r="B593" s="173"/>
      <c r="C593" s="174" t="s">
        <v>631</v>
      </c>
      <c r="D593" s="174" t="s">
        <v>135</v>
      </c>
      <c r="E593" s="175" t="s">
        <v>632</v>
      </c>
      <c r="F593" s="176" t="s">
        <v>633</v>
      </c>
      <c r="G593" s="177" t="s">
        <v>138</v>
      </c>
      <c r="H593" s="178">
        <v>205.4</v>
      </c>
      <c r="I593" s="179"/>
      <c r="J593" s="180">
        <f>ROUND(I593*H593,2)</f>
        <v>0</v>
      </c>
      <c r="K593" s="176" t="s">
        <v>5</v>
      </c>
      <c r="L593" s="42"/>
      <c r="M593" s="181" t="s">
        <v>5</v>
      </c>
      <c r="N593" s="182" t="s">
        <v>49</v>
      </c>
      <c r="O593" s="43"/>
      <c r="P593" s="183">
        <f>O593*H593</f>
        <v>0</v>
      </c>
      <c r="Q593" s="183">
        <v>0</v>
      </c>
      <c r="R593" s="183">
        <f>Q593*H593</f>
        <v>0</v>
      </c>
      <c r="S593" s="183">
        <v>0</v>
      </c>
      <c r="T593" s="184">
        <f>S593*H593</f>
        <v>0</v>
      </c>
      <c r="AR593" s="24" t="s">
        <v>139</v>
      </c>
      <c r="AT593" s="24" t="s">
        <v>135</v>
      </c>
      <c r="AU593" s="24" t="s">
        <v>87</v>
      </c>
      <c r="AY593" s="24" t="s">
        <v>132</v>
      </c>
      <c r="BE593" s="185">
        <f>IF(N593="základní",J593,0)</f>
        <v>0</v>
      </c>
      <c r="BF593" s="185">
        <f>IF(N593="snížená",J593,0)</f>
        <v>0</v>
      </c>
      <c r="BG593" s="185">
        <f>IF(N593="zákl. přenesená",J593,0)</f>
        <v>0</v>
      </c>
      <c r="BH593" s="185">
        <f>IF(N593="sníž. přenesená",J593,0)</f>
        <v>0</v>
      </c>
      <c r="BI593" s="185">
        <f>IF(N593="nulová",J593,0)</f>
        <v>0</v>
      </c>
      <c r="BJ593" s="24" t="s">
        <v>25</v>
      </c>
      <c r="BK593" s="185">
        <f>ROUND(I593*H593,2)</f>
        <v>0</v>
      </c>
      <c r="BL593" s="24" t="s">
        <v>139</v>
      </c>
      <c r="BM593" s="24" t="s">
        <v>634</v>
      </c>
    </row>
    <row r="594" spans="2:65" s="12" customFormat="1" ht="13.5">
      <c r="B594" s="194"/>
      <c r="D594" s="187" t="s">
        <v>141</v>
      </c>
      <c r="E594" s="195" t="s">
        <v>5</v>
      </c>
      <c r="F594" s="196" t="s">
        <v>635</v>
      </c>
      <c r="H594" s="197">
        <v>170.4</v>
      </c>
      <c r="I594" s="198"/>
      <c r="L594" s="194"/>
      <c r="M594" s="199"/>
      <c r="N594" s="200"/>
      <c r="O594" s="200"/>
      <c r="P594" s="200"/>
      <c r="Q594" s="200"/>
      <c r="R594" s="200"/>
      <c r="S594" s="200"/>
      <c r="T594" s="201"/>
      <c r="AT594" s="195" t="s">
        <v>141</v>
      </c>
      <c r="AU594" s="195" t="s">
        <v>87</v>
      </c>
      <c r="AV594" s="12" t="s">
        <v>87</v>
      </c>
      <c r="AW594" s="12" t="s">
        <v>41</v>
      </c>
      <c r="AX594" s="12" t="s">
        <v>78</v>
      </c>
      <c r="AY594" s="195" t="s">
        <v>132</v>
      </c>
    </row>
    <row r="595" spans="2:65" s="11" customFormat="1" ht="13.5">
      <c r="B595" s="186"/>
      <c r="D595" s="187" t="s">
        <v>141</v>
      </c>
      <c r="E595" s="188" t="s">
        <v>5</v>
      </c>
      <c r="F595" s="189" t="s">
        <v>636</v>
      </c>
      <c r="H595" s="188" t="s">
        <v>5</v>
      </c>
      <c r="I595" s="190"/>
      <c r="L595" s="186"/>
      <c r="M595" s="191"/>
      <c r="N595" s="192"/>
      <c r="O595" s="192"/>
      <c r="P595" s="192"/>
      <c r="Q595" s="192"/>
      <c r="R595" s="192"/>
      <c r="S595" s="192"/>
      <c r="T595" s="193"/>
      <c r="AT595" s="188" t="s">
        <v>141</v>
      </c>
      <c r="AU595" s="188" t="s">
        <v>87</v>
      </c>
      <c r="AV595" s="11" t="s">
        <v>25</v>
      </c>
      <c r="AW595" s="11" t="s">
        <v>41</v>
      </c>
      <c r="AX595" s="11" t="s">
        <v>78</v>
      </c>
      <c r="AY595" s="188" t="s">
        <v>132</v>
      </c>
    </row>
    <row r="596" spans="2:65" s="12" customFormat="1" ht="13.5">
      <c r="B596" s="194"/>
      <c r="D596" s="187" t="s">
        <v>141</v>
      </c>
      <c r="E596" s="195" t="s">
        <v>5</v>
      </c>
      <c r="F596" s="196" t="s">
        <v>513</v>
      </c>
      <c r="H596" s="197">
        <v>35</v>
      </c>
      <c r="I596" s="198"/>
      <c r="L596" s="194"/>
      <c r="M596" s="199"/>
      <c r="N596" s="200"/>
      <c r="O596" s="200"/>
      <c r="P596" s="200"/>
      <c r="Q596" s="200"/>
      <c r="R596" s="200"/>
      <c r="S596" s="200"/>
      <c r="T596" s="201"/>
      <c r="AT596" s="195" t="s">
        <v>141</v>
      </c>
      <c r="AU596" s="195" t="s">
        <v>87</v>
      </c>
      <c r="AV596" s="12" t="s">
        <v>87</v>
      </c>
      <c r="AW596" s="12" t="s">
        <v>41</v>
      </c>
      <c r="AX596" s="12" t="s">
        <v>78</v>
      </c>
      <c r="AY596" s="195" t="s">
        <v>132</v>
      </c>
    </row>
    <row r="597" spans="2:65" s="14" customFormat="1" ht="13.5">
      <c r="B597" s="210"/>
      <c r="D597" s="187" t="s">
        <v>141</v>
      </c>
      <c r="E597" s="211" t="s">
        <v>5</v>
      </c>
      <c r="F597" s="212" t="s">
        <v>160</v>
      </c>
      <c r="H597" s="213">
        <v>205.4</v>
      </c>
      <c r="I597" s="214"/>
      <c r="L597" s="210"/>
      <c r="M597" s="215"/>
      <c r="N597" s="216"/>
      <c r="O597" s="216"/>
      <c r="P597" s="216"/>
      <c r="Q597" s="216"/>
      <c r="R597" s="216"/>
      <c r="S597" s="216"/>
      <c r="T597" s="217"/>
      <c r="AT597" s="211" t="s">
        <v>141</v>
      </c>
      <c r="AU597" s="211" t="s">
        <v>87</v>
      </c>
      <c r="AV597" s="14" t="s">
        <v>139</v>
      </c>
      <c r="AW597" s="14" t="s">
        <v>41</v>
      </c>
      <c r="AX597" s="14" t="s">
        <v>25</v>
      </c>
      <c r="AY597" s="211" t="s">
        <v>132</v>
      </c>
    </row>
    <row r="598" spans="2:65" s="1" customFormat="1" ht="16.5" customHeight="1">
      <c r="B598" s="173"/>
      <c r="C598" s="174" t="s">
        <v>513</v>
      </c>
      <c r="D598" s="174" t="s">
        <v>135</v>
      </c>
      <c r="E598" s="175" t="s">
        <v>637</v>
      </c>
      <c r="F598" s="176" t="s">
        <v>638</v>
      </c>
      <c r="G598" s="177" t="s">
        <v>138</v>
      </c>
      <c r="H598" s="178">
        <v>609.57600000000002</v>
      </c>
      <c r="I598" s="179"/>
      <c r="J598" s="180">
        <f>ROUND(I598*H598,2)</f>
        <v>0</v>
      </c>
      <c r="K598" s="176" t="s">
        <v>5</v>
      </c>
      <c r="L598" s="42"/>
      <c r="M598" s="181" t="s">
        <v>5</v>
      </c>
      <c r="N598" s="182" t="s">
        <v>49</v>
      </c>
      <c r="O598" s="43"/>
      <c r="P598" s="183">
        <f>O598*H598</f>
        <v>0</v>
      </c>
      <c r="Q598" s="183">
        <v>0</v>
      </c>
      <c r="R598" s="183">
        <f>Q598*H598</f>
        <v>0</v>
      </c>
      <c r="S598" s="183">
        <v>0</v>
      </c>
      <c r="T598" s="184">
        <f>S598*H598</f>
        <v>0</v>
      </c>
      <c r="AR598" s="24" t="s">
        <v>139</v>
      </c>
      <c r="AT598" s="24" t="s">
        <v>135</v>
      </c>
      <c r="AU598" s="24" t="s">
        <v>87</v>
      </c>
      <c r="AY598" s="24" t="s">
        <v>132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24" t="s">
        <v>25</v>
      </c>
      <c r="BK598" s="185">
        <f>ROUND(I598*H598,2)</f>
        <v>0</v>
      </c>
      <c r="BL598" s="24" t="s">
        <v>139</v>
      </c>
      <c r="BM598" s="24" t="s">
        <v>639</v>
      </c>
    </row>
    <row r="599" spans="2:65" s="11" customFormat="1" ht="13.5">
      <c r="B599" s="186"/>
      <c r="D599" s="187" t="s">
        <v>141</v>
      </c>
      <c r="E599" s="188" t="s">
        <v>5</v>
      </c>
      <c r="F599" s="189" t="s">
        <v>280</v>
      </c>
      <c r="H599" s="188" t="s">
        <v>5</v>
      </c>
      <c r="I599" s="190"/>
      <c r="L599" s="186"/>
      <c r="M599" s="191"/>
      <c r="N599" s="192"/>
      <c r="O599" s="192"/>
      <c r="P599" s="192"/>
      <c r="Q599" s="192"/>
      <c r="R599" s="192"/>
      <c r="S599" s="192"/>
      <c r="T599" s="193"/>
      <c r="AT599" s="188" t="s">
        <v>141</v>
      </c>
      <c r="AU599" s="188" t="s">
        <v>87</v>
      </c>
      <c r="AV599" s="11" t="s">
        <v>25</v>
      </c>
      <c r="AW599" s="11" t="s">
        <v>41</v>
      </c>
      <c r="AX599" s="11" t="s">
        <v>78</v>
      </c>
      <c r="AY599" s="188" t="s">
        <v>132</v>
      </c>
    </row>
    <row r="600" spans="2:65" s="12" customFormat="1" ht="13.5">
      <c r="B600" s="194"/>
      <c r="D600" s="187" t="s">
        <v>141</v>
      </c>
      <c r="E600" s="195" t="s">
        <v>5</v>
      </c>
      <c r="F600" s="196" t="s">
        <v>281</v>
      </c>
      <c r="H600" s="197">
        <v>147.43799999999999</v>
      </c>
      <c r="I600" s="198"/>
      <c r="L600" s="194"/>
      <c r="M600" s="199"/>
      <c r="N600" s="200"/>
      <c r="O600" s="200"/>
      <c r="P600" s="200"/>
      <c r="Q600" s="200"/>
      <c r="R600" s="200"/>
      <c r="S600" s="200"/>
      <c r="T600" s="201"/>
      <c r="AT600" s="195" t="s">
        <v>141</v>
      </c>
      <c r="AU600" s="195" t="s">
        <v>87</v>
      </c>
      <c r="AV600" s="12" t="s">
        <v>87</v>
      </c>
      <c r="AW600" s="12" t="s">
        <v>41</v>
      </c>
      <c r="AX600" s="12" t="s">
        <v>78</v>
      </c>
      <c r="AY600" s="195" t="s">
        <v>132</v>
      </c>
    </row>
    <row r="601" spans="2:65" s="12" customFormat="1" ht="13.5">
      <c r="B601" s="194"/>
      <c r="D601" s="187" t="s">
        <v>141</v>
      </c>
      <c r="E601" s="195" t="s">
        <v>5</v>
      </c>
      <c r="F601" s="196" t="s">
        <v>282</v>
      </c>
      <c r="H601" s="197">
        <v>-2.1139999999999999</v>
      </c>
      <c r="I601" s="198"/>
      <c r="L601" s="194"/>
      <c r="M601" s="199"/>
      <c r="N601" s="200"/>
      <c r="O601" s="200"/>
      <c r="P601" s="200"/>
      <c r="Q601" s="200"/>
      <c r="R601" s="200"/>
      <c r="S601" s="200"/>
      <c r="T601" s="201"/>
      <c r="AT601" s="195" t="s">
        <v>141</v>
      </c>
      <c r="AU601" s="195" t="s">
        <v>87</v>
      </c>
      <c r="AV601" s="12" t="s">
        <v>87</v>
      </c>
      <c r="AW601" s="12" t="s">
        <v>41</v>
      </c>
      <c r="AX601" s="12" t="s">
        <v>78</v>
      </c>
      <c r="AY601" s="195" t="s">
        <v>132</v>
      </c>
    </row>
    <row r="602" spans="2:65" s="12" customFormat="1" ht="13.5">
      <c r="B602" s="194"/>
      <c r="D602" s="187" t="s">
        <v>141</v>
      </c>
      <c r="E602" s="195" t="s">
        <v>5</v>
      </c>
      <c r="F602" s="196" t="s">
        <v>283</v>
      </c>
      <c r="H602" s="197">
        <v>-2.0790000000000002</v>
      </c>
      <c r="I602" s="198"/>
      <c r="L602" s="194"/>
      <c r="M602" s="199"/>
      <c r="N602" s="200"/>
      <c r="O602" s="200"/>
      <c r="P602" s="200"/>
      <c r="Q602" s="200"/>
      <c r="R602" s="200"/>
      <c r="S602" s="200"/>
      <c r="T602" s="201"/>
      <c r="AT602" s="195" t="s">
        <v>141</v>
      </c>
      <c r="AU602" s="195" t="s">
        <v>87</v>
      </c>
      <c r="AV602" s="12" t="s">
        <v>87</v>
      </c>
      <c r="AW602" s="12" t="s">
        <v>41</v>
      </c>
      <c r="AX602" s="12" t="s">
        <v>78</v>
      </c>
      <c r="AY602" s="195" t="s">
        <v>132</v>
      </c>
    </row>
    <row r="603" spans="2:65" s="12" customFormat="1" ht="13.5">
      <c r="B603" s="194"/>
      <c r="D603" s="187" t="s">
        <v>141</v>
      </c>
      <c r="E603" s="195" t="s">
        <v>5</v>
      </c>
      <c r="F603" s="196" t="s">
        <v>284</v>
      </c>
      <c r="H603" s="197">
        <v>-4.2290000000000001</v>
      </c>
      <c r="I603" s="198"/>
      <c r="L603" s="194"/>
      <c r="M603" s="199"/>
      <c r="N603" s="200"/>
      <c r="O603" s="200"/>
      <c r="P603" s="200"/>
      <c r="Q603" s="200"/>
      <c r="R603" s="200"/>
      <c r="S603" s="200"/>
      <c r="T603" s="201"/>
      <c r="AT603" s="195" t="s">
        <v>141</v>
      </c>
      <c r="AU603" s="195" t="s">
        <v>87</v>
      </c>
      <c r="AV603" s="12" t="s">
        <v>87</v>
      </c>
      <c r="AW603" s="12" t="s">
        <v>41</v>
      </c>
      <c r="AX603" s="12" t="s">
        <v>78</v>
      </c>
      <c r="AY603" s="195" t="s">
        <v>132</v>
      </c>
    </row>
    <row r="604" spans="2:65" s="12" customFormat="1" ht="13.5">
      <c r="B604" s="194"/>
      <c r="D604" s="187" t="s">
        <v>141</v>
      </c>
      <c r="E604" s="195" t="s">
        <v>5</v>
      </c>
      <c r="F604" s="196" t="s">
        <v>285</v>
      </c>
      <c r="H604" s="197">
        <v>-2.0790000000000002</v>
      </c>
      <c r="I604" s="198"/>
      <c r="L604" s="194"/>
      <c r="M604" s="199"/>
      <c r="N604" s="200"/>
      <c r="O604" s="200"/>
      <c r="P604" s="200"/>
      <c r="Q604" s="200"/>
      <c r="R604" s="200"/>
      <c r="S604" s="200"/>
      <c r="T604" s="201"/>
      <c r="AT604" s="195" t="s">
        <v>141</v>
      </c>
      <c r="AU604" s="195" t="s">
        <v>87</v>
      </c>
      <c r="AV604" s="12" t="s">
        <v>87</v>
      </c>
      <c r="AW604" s="12" t="s">
        <v>41</v>
      </c>
      <c r="AX604" s="12" t="s">
        <v>78</v>
      </c>
      <c r="AY604" s="195" t="s">
        <v>132</v>
      </c>
    </row>
    <row r="605" spans="2:65" s="12" customFormat="1" ht="13.5">
      <c r="B605" s="194"/>
      <c r="D605" s="187" t="s">
        <v>141</v>
      </c>
      <c r="E605" s="195" t="s">
        <v>5</v>
      </c>
      <c r="F605" s="196" t="s">
        <v>286</v>
      </c>
      <c r="H605" s="197">
        <v>-3.39</v>
      </c>
      <c r="I605" s="198"/>
      <c r="L605" s="194"/>
      <c r="M605" s="199"/>
      <c r="N605" s="200"/>
      <c r="O605" s="200"/>
      <c r="P605" s="200"/>
      <c r="Q605" s="200"/>
      <c r="R605" s="200"/>
      <c r="S605" s="200"/>
      <c r="T605" s="201"/>
      <c r="AT605" s="195" t="s">
        <v>141</v>
      </c>
      <c r="AU605" s="195" t="s">
        <v>87</v>
      </c>
      <c r="AV605" s="12" t="s">
        <v>87</v>
      </c>
      <c r="AW605" s="12" t="s">
        <v>41</v>
      </c>
      <c r="AX605" s="12" t="s">
        <v>78</v>
      </c>
      <c r="AY605" s="195" t="s">
        <v>132</v>
      </c>
    </row>
    <row r="606" spans="2:65" s="12" customFormat="1" ht="13.5">
      <c r="B606" s="194"/>
      <c r="D606" s="187" t="s">
        <v>141</v>
      </c>
      <c r="E606" s="195" t="s">
        <v>5</v>
      </c>
      <c r="F606" s="196" t="s">
        <v>287</v>
      </c>
      <c r="H606" s="197">
        <v>-1.637</v>
      </c>
      <c r="I606" s="198"/>
      <c r="L606" s="194"/>
      <c r="M606" s="199"/>
      <c r="N606" s="200"/>
      <c r="O606" s="200"/>
      <c r="P606" s="200"/>
      <c r="Q606" s="200"/>
      <c r="R606" s="200"/>
      <c r="S606" s="200"/>
      <c r="T606" s="201"/>
      <c r="AT606" s="195" t="s">
        <v>141</v>
      </c>
      <c r="AU606" s="195" t="s">
        <v>87</v>
      </c>
      <c r="AV606" s="12" t="s">
        <v>87</v>
      </c>
      <c r="AW606" s="12" t="s">
        <v>41</v>
      </c>
      <c r="AX606" s="12" t="s">
        <v>78</v>
      </c>
      <c r="AY606" s="195" t="s">
        <v>132</v>
      </c>
    </row>
    <row r="607" spans="2:65" s="12" customFormat="1" ht="13.5">
      <c r="B607" s="194"/>
      <c r="D607" s="187" t="s">
        <v>141</v>
      </c>
      <c r="E607" s="195" t="s">
        <v>5</v>
      </c>
      <c r="F607" s="196" t="s">
        <v>288</v>
      </c>
      <c r="H607" s="197">
        <v>-3.39</v>
      </c>
      <c r="I607" s="198"/>
      <c r="L607" s="194"/>
      <c r="M607" s="199"/>
      <c r="N607" s="200"/>
      <c r="O607" s="200"/>
      <c r="P607" s="200"/>
      <c r="Q607" s="200"/>
      <c r="R607" s="200"/>
      <c r="S607" s="200"/>
      <c r="T607" s="201"/>
      <c r="AT607" s="195" t="s">
        <v>141</v>
      </c>
      <c r="AU607" s="195" t="s">
        <v>87</v>
      </c>
      <c r="AV607" s="12" t="s">
        <v>87</v>
      </c>
      <c r="AW607" s="12" t="s">
        <v>41</v>
      </c>
      <c r="AX607" s="12" t="s">
        <v>78</v>
      </c>
      <c r="AY607" s="195" t="s">
        <v>132</v>
      </c>
    </row>
    <row r="608" spans="2:65" s="12" customFormat="1" ht="13.5">
      <c r="B608" s="194"/>
      <c r="D608" s="187" t="s">
        <v>141</v>
      </c>
      <c r="E608" s="195" t="s">
        <v>5</v>
      </c>
      <c r="F608" s="196" t="s">
        <v>289</v>
      </c>
      <c r="H608" s="197">
        <v>-1.637</v>
      </c>
      <c r="I608" s="198"/>
      <c r="L608" s="194"/>
      <c r="M608" s="199"/>
      <c r="N608" s="200"/>
      <c r="O608" s="200"/>
      <c r="P608" s="200"/>
      <c r="Q608" s="200"/>
      <c r="R608" s="200"/>
      <c r="S608" s="200"/>
      <c r="T608" s="201"/>
      <c r="AT608" s="195" t="s">
        <v>141</v>
      </c>
      <c r="AU608" s="195" t="s">
        <v>87</v>
      </c>
      <c r="AV608" s="12" t="s">
        <v>87</v>
      </c>
      <c r="AW608" s="12" t="s">
        <v>41</v>
      </c>
      <c r="AX608" s="12" t="s">
        <v>78</v>
      </c>
      <c r="AY608" s="195" t="s">
        <v>132</v>
      </c>
    </row>
    <row r="609" spans="2:51" s="12" customFormat="1" ht="13.5">
      <c r="B609" s="194"/>
      <c r="D609" s="187" t="s">
        <v>141</v>
      </c>
      <c r="E609" s="195" t="s">
        <v>5</v>
      </c>
      <c r="F609" s="196" t="s">
        <v>290</v>
      </c>
      <c r="H609" s="197">
        <v>-3.702</v>
      </c>
      <c r="I609" s="198"/>
      <c r="L609" s="194"/>
      <c r="M609" s="199"/>
      <c r="N609" s="200"/>
      <c r="O609" s="200"/>
      <c r="P609" s="200"/>
      <c r="Q609" s="200"/>
      <c r="R609" s="200"/>
      <c r="S609" s="200"/>
      <c r="T609" s="201"/>
      <c r="AT609" s="195" t="s">
        <v>141</v>
      </c>
      <c r="AU609" s="195" t="s">
        <v>87</v>
      </c>
      <c r="AV609" s="12" t="s">
        <v>87</v>
      </c>
      <c r="AW609" s="12" t="s">
        <v>41</v>
      </c>
      <c r="AX609" s="12" t="s">
        <v>78</v>
      </c>
      <c r="AY609" s="195" t="s">
        <v>132</v>
      </c>
    </row>
    <row r="610" spans="2:51" s="12" customFormat="1" ht="13.5">
      <c r="B610" s="194"/>
      <c r="D610" s="187" t="s">
        <v>141</v>
      </c>
      <c r="E610" s="195" t="s">
        <v>5</v>
      </c>
      <c r="F610" s="196" t="s">
        <v>291</v>
      </c>
      <c r="H610" s="197">
        <v>-1.788</v>
      </c>
      <c r="I610" s="198"/>
      <c r="L610" s="194"/>
      <c r="M610" s="199"/>
      <c r="N610" s="200"/>
      <c r="O610" s="200"/>
      <c r="P610" s="200"/>
      <c r="Q610" s="200"/>
      <c r="R610" s="200"/>
      <c r="S610" s="200"/>
      <c r="T610" s="201"/>
      <c r="AT610" s="195" t="s">
        <v>141</v>
      </c>
      <c r="AU610" s="195" t="s">
        <v>87</v>
      </c>
      <c r="AV610" s="12" t="s">
        <v>87</v>
      </c>
      <c r="AW610" s="12" t="s">
        <v>41</v>
      </c>
      <c r="AX610" s="12" t="s">
        <v>78</v>
      </c>
      <c r="AY610" s="195" t="s">
        <v>132</v>
      </c>
    </row>
    <row r="611" spans="2:51" s="12" customFormat="1" ht="13.5">
      <c r="B611" s="194"/>
      <c r="D611" s="187" t="s">
        <v>141</v>
      </c>
      <c r="E611" s="195" t="s">
        <v>5</v>
      </c>
      <c r="F611" s="196" t="s">
        <v>292</v>
      </c>
      <c r="H611" s="197">
        <v>-11.16</v>
      </c>
      <c r="I611" s="198"/>
      <c r="L611" s="194"/>
      <c r="M611" s="199"/>
      <c r="N611" s="200"/>
      <c r="O611" s="200"/>
      <c r="P611" s="200"/>
      <c r="Q611" s="200"/>
      <c r="R611" s="200"/>
      <c r="S611" s="200"/>
      <c r="T611" s="201"/>
      <c r="AT611" s="195" t="s">
        <v>141</v>
      </c>
      <c r="AU611" s="195" t="s">
        <v>87</v>
      </c>
      <c r="AV611" s="12" t="s">
        <v>87</v>
      </c>
      <c r="AW611" s="12" t="s">
        <v>41</v>
      </c>
      <c r="AX611" s="12" t="s">
        <v>78</v>
      </c>
      <c r="AY611" s="195" t="s">
        <v>132</v>
      </c>
    </row>
    <row r="612" spans="2:51" s="13" customFormat="1" ht="13.5">
      <c r="B612" s="202"/>
      <c r="D612" s="187" t="s">
        <v>141</v>
      </c>
      <c r="E612" s="203" t="s">
        <v>5</v>
      </c>
      <c r="F612" s="204" t="s">
        <v>150</v>
      </c>
      <c r="H612" s="205">
        <v>110.233</v>
      </c>
      <c r="I612" s="206"/>
      <c r="L612" s="202"/>
      <c r="M612" s="207"/>
      <c r="N612" s="208"/>
      <c r="O612" s="208"/>
      <c r="P612" s="208"/>
      <c r="Q612" s="208"/>
      <c r="R612" s="208"/>
      <c r="S612" s="208"/>
      <c r="T612" s="209"/>
      <c r="AT612" s="203" t="s">
        <v>141</v>
      </c>
      <c r="AU612" s="203" t="s">
        <v>87</v>
      </c>
      <c r="AV612" s="13" t="s">
        <v>151</v>
      </c>
      <c r="AW612" s="13" t="s">
        <v>41</v>
      </c>
      <c r="AX612" s="13" t="s">
        <v>78</v>
      </c>
      <c r="AY612" s="203" t="s">
        <v>132</v>
      </c>
    </row>
    <row r="613" spans="2:51" s="11" customFormat="1" ht="13.5">
      <c r="B613" s="186"/>
      <c r="D613" s="187" t="s">
        <v>141</v>
      </c>
      <c r="E613" s="188" t="s">
        <v>5</v>
      </c>
      <c r="F613" s="189" t="s">
        <v>293</v>
      </c>
      <c r="H613" s="188" t="s">
        <v>5</v>
      </c>
      <c r="I613" s="190"/>
      <c r="L613" s="186"/>
      <c r="M613" s="191"/>
      <c r="N613" s="192"/>
      <c r="O613" s="192"/>
      <c r="P613" s="192"/>
      <c r="Q613" s="192"/>
      <c r="R613" s="192"/>
      <c r="S613" s="192"/>
      <c r="T613" s="193"/>
      <c r="AT613" s="188" t="s">
        <v>141</v>
      </c>
      <c r="AU613" s="188" t="s">
        <v>87</v>
      </c>
      <c r="AV613" s="11" t="s">
        <v>25</v>
      </c>
      <c r="AW613" s="11" t="s">
        <v>41</v>
      </c>
      <c r="AX613" s="11" t="s">
        <v>78</v>
      </c>
      <c r="AY613" s="188" t="s">
        <v>132</v>
      </c>
    </row>
    <row r="614" spans="2:51" s="12" customFormat="1" ht="13.5">
      <c r="B614" s="194"/>
      <c r="D614" s="187" t="s">
        <v>141</v>
      </c>
      <c r="E614" s="195" t="s">
        <v>5</v>
      </c>
      <c r="F614" s="196" t="s">
        <v>294</v>
      </c>
      <c r="H614" s="197">
        <v>103.65</v>
      </c>
      <c r="I614" s="198"/>
      <c r="L614" s="194"/>
      <c r="M614" s="199"/>
      <c r="N614" s="200"/>
      <c r="O614" s="200"/>
      <c r="P614" s="200"/>
      <c r="Q614" s="200"/>
      <c r="R614" s="200"/>
      <c r="S614" s="200"/>
      <c r="T614" s="201"/>
      <c r="AT614" s="195" t="s">
        <v>141</v>
      </c>
      <c r="AU614" s="195" t="s">
        <v>87</v>
      </c>
      <c r="AV614" s="12" t="s">
        <v>87</v>
      </c>
      <c r="AW614" s="12" t="s">
        <v>41</v>
      </c>
      <c r="AX614" s="12" t="s">
        <v>78</v>
      </c>
      <c r="AY614" s="195" t="s">
        <v>132</v>
      </c>
    </row>
    <row r="615" spans="2:51" s="12" customFormat="1" ht="13.5">
      <c r="B615" s="194"/>
      <c r="D615" s="187" t="s">
        <v>141</v>
      </c>
      <c r="E615" s="195" t="s">
        <v>5</v>
      </c>
      <c r="F615" s="196" t="s">
        <v>295</v>
      </c>
      <c r="H615" s="197">
        <v>-3.24</v>
      </c>
      <c r="I615" s="198"/>
      <c r="L615" s="194"/>
      <c r="M615" s="199"/>
      <c r="N615" s="200"/>
      <c r="O615" s="200"/>
      <c r="P615" s="200"/>
      <c r="Q615" s="200"/>
      <c r="R615" s="200"/>
      <c r="S615" s="200"/>
      <c r="T615" s="201"/>
      <c r="AT615" s="195" t="s">
        <v>141</v>
      </c>
      <c r="AU615" s="195" t="s">
        <v>87</v>
      </c>
      <c r="AV615" s="12" t="s">
        <v>87</v>
      </c>
      <c r="AW615" s="12" t="s">
        <v>41</v>
      </c>
      <c r="AX615" s="12" t="s">
        <v>78</v>
      </c>
      <c r="AY615" s="195" t="s">
        <v>132</v>
      </c>
    </row>
    <row r="616" spans="2:51" s="12" customFormat="1" ht="13.5">
      <c r="B616" s="194"/>
      <c r="D616" s="187" t="s">
        <v>141</v>
      </c>
      <c r="E616" s="195" t="s">
        <v>5</v>
      </c>
      <c r="F616" s="196" t="s">
        <v>296</v>
      </c>
      <c r="H616" s="197">
        <v>-2.5430000000000001</v>
      </c>
      <c r="I616" s="198"/>
      <c r="L616" s="194"/>
      <c r="M616" s="199"/>
      <c r="N616" s="200"/>
      <c r="O616" s="200"/>
      <c r="P616" s="200"/>
      <c r="Q616" s="200"/>
      <c r="R616" s="200"/>
      <c r="S616" s="200"/>
      <c r="T616" s="201"/>
      <c r="AT616" s="195" t="s">
        <v>141</v>
      </c>
      <c r="AU616" s="195" t="s">
        <v>87</v>
      </c>
      <c r="AV616" s="12" t="s">
        <v>87</v>
      </c>
      <c r="AW616" s="12" t="s">
        <v>41</v>
      </c>
      <c r="AX616" s="12" t="s">
        <v>78</v>
      </c>
      <c r="AY616" s="195" t="s">
        <v>132</v>
      </c>
    </row>
    <row r="617" spans="2:51" s="12" customFormat="1" ht="13.5">
      <c r="B617" s="194"/>
      <c r="D617" s="187" t="s">
        <v>141</v>
      </c>
      <c r="E617" s="195" t="s">
        <v>5</v>
      </c>
      <c r="F617" s="196" t="s">
        <v>297</v>
      </c>
      <c r="H617" s="197">
        <v>-3.2040000000000002</v>
      </c>
      <c r="I617" s="198"/>
      <c r="L617" s="194"/>
      <c r="M617" s="199"/>
      <c r="N617" s="200"/>
      <c r="O617" s="200"/>
      <c r="P617" s="200"/>
      <c r="Q617" s="200"/>
      <c r="R617" s="200"/>
      <c r="S617" s="200"/>
      <c r="T617" s="201"/>
      <c r="AT617" s="195" t="s">
        <v>141</v>
      </c>
      <c r="AU617" s="195" t="s">
        <v>87</v>
      </c>
      <c r="AV617" s="12" t="s">
        <v>87</v>
      </c>
      <c r="AW617" s="12" t="s">
        <v>41</v>
      </c>
      <c r="AX617" s="12" t="s">
        <v>78</v>
      </c>
      <c r="AY617" s="195" t="s">
        <v>132</v>
      </c>
    </row>
    <row r="618" spans="2:51" s="12" customFormat="1" ht="13.5">
      <c r="B618" s="194"/>
      <c r="D618" s="187" t="s">
        <v>141</v>
      </c>
      <c r="E618" s="195" t="s">
        <v>5</v>
      </c>
      <c r="F618" s="196" t="s">
        <v>298</v>
      </c>
      <c r="H618" s="197">
        <v>-2.0550000000000002</v>
      </c>
      <c r="I618" s="198"/>
      <c r="L618" s="194"/>
      <c r="M618" s="199"/>
      <c r="N618" s="200"/>
      <c r="O618" s="200"/>
      <c r="P618" s="200"/>
      <c r="Q618" s="200"/>
      <c r="R618" s="200"/>
      <c r="S618" s="200"/>
      <c r="T618" s="201"/>
      <c r="AT618" s="195" t="s">
        <v>141</v>
      </c>
      <c r="AU618" s="195" t="s">
        <v>87</v>
      </c>
      <c r="AV618" s="12" t="s">
        <v>87</v>
      </c>
      <c r="AW618" s="12" t="s">
        <v>41</v>
      </c>
      <c r="AX618" s="12" t="s">
        <v>78</v>
      </c>
      <c r="AY618" s="195" t="s">
        <v>132</v>
      </c>
    </row>
    <row r="619" spans="2:51" s="12" customFormat="1" ht="13.5">
      <c r="B619" s="194"/>
      <c r="D619" s="187" t="s">
        <v>141</v>
      </c>
      <c r="E619" s="195" t="s">
        <v>5</v>
      </c>
      <c r="F619" s="196" t="s">
        <v>299</v>
      </c>
      <c r="H619" s="197">
        <v>-2.5779999999999998</v>
      </c>
      <c r="I619" s="198"/>
      <c r="L619" s="194"/>
      <c r="M619" s="199"/>
      <c r="N619" s="200"/>
      <c r="O619" s="200"/>
      <c r="P619" s="200"/>
      <c r="Q619" s="200"/>
      <c r="R619" s="200"/>
      <c r="S619" s="200"/>
      <c r="T619" s="201"/>
      <c r="AT619" s="195" t="s">
        <v>141</v>
      </c>
      <c r="AU619" s="195" t="s">
        <v>87</v>
      </c>
      <c r="AV619" s="12" t="s">
        <v>87</v>
      </c>
      <c r="AW619" s="12" t="s">
        <v>41</v>
      </c>
      <c r="AX619" s="12" t="s">
        <v>78</v>
      </c>
      <c r="AY619" s="195" t="s">
        <v>132</v>
      </c>
    </row>
    <row r="620" spans="2:51" s="12" customFormat="1" ht="13.5">
      <c r="B620" s="194"/>
      <c r="D620" s="187" t="s">
        <v>141</v>
      </c>
      <c r="E620" s="195" t="s">
        <v>5</v>
      </c>
      <c r="F620" s="196" t="s">
        <v>300</v>
      </c>
      <c r="H620" s="197">
        <v>-1.6659999999999999</v>
      </c>
      <c r="I620" s="198"/>
      <c r="L620" s="194"/>
      <c r="M620" s="199"/>
      <c r="N620" s="200"/>
      <c r="O620" s="200"/>
      <c r="P620" s="200"/>
      <c r="Q620" s="200"/>
      <c r="R620" s="200"/>
      <c r="S620" s="200"/>
      <c r="T620" s="201"/>
      <c r="AT620" s="195" t="s">
        <v>141</v>
      </c>
      <c r="AU620" s="195" t="s">
        <v>87</v>
      </c>
      <c r="AV620" s="12" t="s">
        <v>87</v>
      </c>
      <c r="AW620" s="12" t="s">
        <v>41</v>
      </c>
      <c r="AX620" s="12" t="s">
        <v>78</v>
      </c>
      <c r="AY620" s="195" t="s">
        <v>132</v>
      </c>
    </row>
    <row r="621" spans="2:51" s="12" customFormat="1" ht="13.5">
      <c r="B621" s="194"/>
      <c r="D621" s="187" t="s">
        <v>141</v>
      </c>
      <c r="E621" s="195" t="s">
        <v>5</v>
      </c>
      <c r="F621" s="196" t="s">
        <v>301</v>
      </c>
      <c r="H621" s="197">
        <v>-2.5779999999999998</v>
      </c>
      <c r="I621" s="198"/>
      <c r="L621" s="194"/>
      <c r="M621" s="199"/>
      <c r="N621" s="200"/>
      <c r="O621" s="200"/>
      <c r="P621" s="200"/>
      <c r="Q621" s="200"/>
      <c r="R621" s="200"/>
      <c r="S621" s="200"/>
      <c r="T621" s="201"/>
      <c r="AT621" s="195" t="s">
        <v>141</v>
      </c>
      <c r="AU621" s="195" t="s">
        <v>87</v>
      </c>
      <c r="AV621" s="12" t="s">
        <v>87</v>
      </c>
      <c r="AW621" s="12" t="s">
        <v>41</v>
      </c>
      <c r="AX621" s="12" t="s">
        <v>78</v>
      </c>
      <c r="AY621" s="195" t="s">
        <v>132</v>
      </c>
    </row>
    <row r="622" spans="2:51" s="12" customFormat="1" ht="13.5">
      <c r="B622" s="194"/>
      <c r="D622" s="187" t="s">
        <v>141</v>
      </c>
      <c r="E622" s="195" t="s">
        <v>5</v>
      </c>
      <c r="F622" s="196" t="s">
        <v>302</v>
      </c>
      <c r="H622" s="197">
        <v>-1.6659999999999999</v>
      </c>
      <c r="I622" s="198"/>
      <c r="L622" s="194"/>
      <c r="M622" s="199"/>
      <c r="N622" s="200"/>
      <c r="O622" s="200"/>
      <c r="P622" s="200"/>
      <c r="Q622" s="200"/>
      <c r="R622" s="200"/>
      <c r="S622" s="200"/>
      <c r="T622" s="201"/>
      <c r="AT622" s="195" t="s">
        <v>141</v>
      </c>
      <c r="AU622" s="195" t="s">
        <v>87</v>
      </c>
      <c r="AV622" s="12" t="s">
        <v>87</v>
      </c>
      <c r="AW622" s="12" t="s">
        <v>41</v>
      </c>
      <c r="AX622" s="12" t="s">
        <v>78</v>
      </c>
      <c r="AY622" s="195" t="s">
        <v>132</v>
      </c>
    </row>
    <row r="623" spans="2:51" s="12" customFormat="1" ht="13.5">
      <c r="B623" s="194"/>
      <c r="D623" s="187" t="s">
        <v>141</v>
      </c>
      <c r="E623" s="195" t="s">
        <v>5</v>
      </c>
      <c r="F623" s="196" t="s">
        <v>303</v>
      </c>
      <c r="H623" s="197">
        <v>-2.6520000000000001</v>
      </c>
      <c r="I623" s="198"/>
      <c r="L623" s="194"/>
      <c r="M623" s="199"/>
      <c r="N623" s="200"/>
      <c r="O623" s="200"/>
      <c r="P623" s="200"/>
      <c r="Q623" s="200"/>
      <c r="R623" s="200"/>
      <c r="S623" s="200"/>
      <c r="T623" s="201"/>
      <c r="AT623" s="195" t="s">
        <v>141</v>
      </c>
      <c r="AU623" s="195" t="s">
        <v>87</v>
      </c>
      <c r="AV623" s="12" t="s">
        <v>87</v>
      </c>
      <c r="AW623" s="12" t="s">
        <v>41</v>
      </c>
      <c r="AX623" s="12" t="s">
        <v>78</v>
      </c>
      <c r="AY623" s="195" t="s">
        <v>132</v>
      </c>
    </row>
    <row r="624" spans="2:51" s="13" customFormat="1" ht="13.5">
      <c r="B624" s="202"/>
      <c r="D624" s="187" t="s">
        <v>141</v>
      </c>
      <c r="E624" s="203" t="s">
        <v>5</v>
      </c>
      <c r="F624" s="204" t="s">
        <v>150</v>
      </c>
      <c r="H624" s="205">
        <v>81.468000000000004</v>
      </c>
      <c r="I624" s="206"/>
      <c r="L624" s="202"/>
      <c r="M624" s="207"/>
      <c r="N624" s="208"/>
      <c r="O624" s="208"/>
      <c r="P624" s="208"/>
      <c r="Q624" s="208"/>
      <c r="R624" s="208"/>
      <c r="S624" s="208"/>
      <c r="T624" s="209"/>
      <c r="AT624" s="203" t="s">
        <v>141</v>
      </c>
      <c r="AU624" s="203" t="s">
        <v>87</v>
      </c>
      <c r="AV624" s="13" t="s">
        <v>151</v>
      </c>
      <c r="AW624" s="13" t="s">
        <v>41</v>
      </c>
      <c r="AX624" s="13" t="s">
        <v>78</v>
      </c>
      <c r="AY624" s="203" t="s">
        <v>132</v>
      </c>
    </row>
    <row r="625" spans="2:51" s="11" customFormat="1" ht="13.5">
      <c r="B625" s="186"/>
      <c r="D625" s="187" t="s">
        <v>141</v>
      </c>
      <c r="E625" s="188" t="s">
        <v>5</v>
      </c>
      <c r="F625" s="189" t="s">
        <v>304</v>
      </c>
      <c r="H625" s="188" t="s">
        <v>5</v>
      </c>
      <c r="I625" s="190"/>
      <c r="L625" s="186"/>
      <c r="M625" s="191"/>
      <c r="N625" s="192"/>
      <c r="O625" s="192"/>
      <c r="P625" s="192"/>
      <c r="Q625" s="192"/>
      <c r="R625" s="192"/>
      <c r="S625" s="192"/>
      <c r="T625" s="193"/>
      <c r="AT625" s="188" t="s">
        <v>141</v>
      </c>
      <c r="AU625" s="188" t="s">
        <v>87</v>
      </c>
      <c r="AV625" s="11" t="s">
        <v>25</v>
      </c>
      <c r="AW625" s="11" t="s">
        <v>41</v>
      </c>
      <c r="AX625" s="11" t="s">
        <v>78</v>
      </c>
      <c r="AY625" s="188" t="s">
        <v>132</v>
      </c>
    </row>
    <row r="626" spans="2:51" s="12" customFormat="1" ht="13.5">
      <c r="B626" s="194"/>
      <c r="D626" s="187" t="s">
        <v>141</v>
      </c>
      <c r="E626" s="195" t="s">
        <v>5</v>
      </c>
      <c r="F626" s="196" t="s">
        <v>305</v>
      </c>
      <c r="H626" s="197">
        <v>109.47499999999999</v>
      </c>
      <c r="I626" s="198"/>
      <c r="L626" s="194"/>
      <c r="M626" s="199"/>
      <c r="N626" s="200"/>
      <c r="O626" s="200"/>
      <c r="P626" s="200"/>
      <c r="Q626" s="200"/>
      <c r="R626" s="200"/>
      <c r="S626" s="200"/>
      <c r="T626" s="201"/>
      <c r="AT626" s="195" t="s">
        <v>141</v>
      </c>
      <c r="AU626" s="195" t="s">
        <v>87</v>
      </c>
      <c r="AV626" s="12" t="s">
        <v>87</v>
      </c>
      <c r="AW626" s="12" t="s">
        <v>41</v>
      </c>
      <c r="AX626" s="12" t="s">
        <v>78</v>
      </c>
      <c r="AY626" s="195" t="s">
        <v>132</v>
      </c>
    </row>
    <row r="627" spans="2:51" s="12" customFormat="1" ht="13.5">
      <c r="B627" s="194"/>
      <c r="D627" s="187" t="s">
        <v>141</v>
      </c>
      <c r="E627" s="195" t="s">
        <v>5</v>
      </c>
      <c r="F627" s="196" t="s">
        <v>306</v>
      </c>
      <c r="H627" s="197">
        <v>-1.476</v>
      </c>
      <c r="I627" s="198"/>
      <c r="L627" s="194"/>
      <c r="M627" s="199"/>
      <c r="N627" s="200"/>
      <c r="O627" s="200"/>
      <c r="P627" s="200"/>
      <c r="Q627" s="200"/>
      <c r="R627" s="200"/>
      <c r="S627" s="200"/>
      <c r="T627" s="201"/>
      <c r="AT627" s="195" t="s">
        <v>141</v>
      </c>
      <c r="AU627" s="195" t="s">
        <v>87</v>
      </c>
      <c r="AV627" s="12" t="s">
        <v>87</v>
      </c>
      <c r="AW627" s="12" t="s">
        <v>41</v>
      </c>
      <c r="AX627" s="12" t="s">
        <v>78</v>
      </c>
      <c r="AY627" s="195" t="s">
        <v>132</v>
      </c>
    </row>
    <row r="628" spans="2:51" s="12" customFormat="1" ht="13.5">
      <c r="B628" s="194"/>
      <c r="D628" s="187" t="s">
        <v>141</v>
      </c>
      <c r="E628" s="195" t="s">
        <v>5</v>
      </c>
      <c r="F628" s="196" t="s">
        <v>307</v>
      </c>
      <c r="H628" s="197">
        <v>-1.476</v>
      </c>
      <c r="I628" s="198"/>
      <c r="L628" s="194"/>
      <c r="M628" s="199"/>
      <c r="N628" s="200"/>
      <c r="O628" s="200"/>
      <c r="P628" s="200"/>
      <c r="Q628" s="200"/>
      <c r="R628" s="200"/>
      <c r="S628" s="200"/>
      <c r="T628" s="201"/>
      <c r="AT628" s="195" t="s">
        <v>141</v>
      </c>
      <c r="AU628" s="195" t="s">
        <v>87</v>
      </c>
      <c r="AV628" s="12" t="s">
        <v>87</v>
      </c>
      <c r="AW628" s="12" t="s">
        <v>41</v>
      </c>
      <c r="AX628" s="12" t="s">
        <v>78</v>
      </c>
      <c r="AY628" s="195" t="s">
        <v>132</v>
      </c>
    </row>
    <row r="629" spans="2:51" s="12" customFormat="1" ht="13.5">
      <c r="B629" s="194"/>
      <c r="D629" s="187" t="s">
        <v>141</v>
      </c>
      <c r="E629" s="195" t="s">
        <v>5</v>
      </c>
      <c r="F629" s="196" t="s">
        <v>308</v>
      </c>
      <c r="H629" s="197">
        <v>-1.3049999999999999</v>
      </c>
      <c r="I629" s="198"/>
      <c r="L629" s="194"/>
      <c r="M629" s="199"/>
      <c r="N629" s="200"/>
      <c r="O629" s="200"/>
      <c r="P629" s="200"/>
      <c r="Q629" s="200"/>
      <c r="R629" s="200"/>
      <c r="S629" s="200"/>
      <c r="T629" s="201"/>
      <c r="AT629" s="195" t="s">
        <v>141</v>
      </c>
      <c r="AU629" s="195" t="s">
        <v>87</v>
      </c>
      <c r="AV629" s="12" t="s">
        <v>87</v>
      </c>
      <c r="AW629" s="12" t="s">
        <v>41</v>
      </c>
      <c r="AX629" s="12" t="s">
        <v>78</v>
      </c>
      <c r="AY629" s="195" t="s">
        <v>132</v>
      </c>
    </row>
    <row r="630" spans="2:51" s="12" customFormat="1" ht="13.5">
      <c r="B630" s="194"/>
      <c r="D630" s="187" t="s">
        <v>141</v>
      </c>
      <c r="E630" s="195" t="s">
        <v>5</v>
      </c>
      <c r="F630" s="196" t="s">
        <v>309</v>
      </c>
      <c r="H630" s="197">
        <v>-1.3049999999999999</v>
      </c>
      <c r="I630" s="198"/>
      <c r="L630" s="194"/>
      <c r="M630" s="199"/>
      <c r="N630" s="200"/>
      <c r="O630" s="200"/>
      <c r="P630" s="200"/>
      <c r="Q630" s="200"/>
      <c r="R630" s="200"/>
      <c r="S630" s="200"/>
      <c r="T630" s="201"/>
      <c r="AT630" s="195" t="s">
        <v>141</v>
      </c>
      <c r="AU630" s="195" t="s">
        <v>87</v>
      </c>
      <c r="AV630" s="12" t="s">
        <v>87</v>
      </c>
      <c r="AW630" s="12" t="s">
        <v>41</v>
      </c>
      <c r="AX630" s="12" t="s">
        <v>78</v>
      </c>
      <c r="AY630" s="195" t="s">
        <v>132</v>
      </c>
    </row>
    <row r="631" spans="2:51" s="13" customFormat="1" ht="13.5">
      <c r="B631" s="202"/>
      <c r="D631" s="187" t="s">
        <v>141</v>
      </c>
      <c r="E631" s="203" t="s">
        <v>5</v>
      </c>
      <c r="F631" s="204" t="s">
        <v>150</v>
      </c>
      <c r="H631" s="205">
        <v>103.913</v>
      </c>
      <c r="I631" s="206"/>
      <c r="L631" s="202"/>
      <c r="M631" s="207"/>
      <c r="N631" s="208"/>
      <c r="O631" s="208"/>
      <c r="P631" s="208"/>
      <c r="Q631" s="208"/>
      <c r="R631" s="208"/>
      <c r="S631" s="208"/>
      <c r="T631" s="209"/>
      <c r="AT631" s="203" t="s">
        <v>141</v>
      </c>
      <c r="AU631" s="203" t="s">
        <v>87</v>
      </c>
      <c r="AV631" s="13" t="s">
        <v>151</v>
      </c>
      <c r="AW631" s="13" t="s">
        <v>41</v>
      </c>
      <c r="AX631" s="13" t="s">
        <v>78</v>
      </c>
      <c r="AY631" s="203" t="s">
        <v>132</v>
      </c>
    </row>
    <row r="632" spans="2:51" s="11" customFormat="1" ht="13.5">
      <c r="B632" s="186"/>
      <c r="D632" s="187" t="s">
        <v>141</v>
      </c>
      <c r="E632" s="188" t="s">
        <v>5</v>
      </c>
      <c r="F632" s="189" t="s">
        <v>310</v>
      </c>
      <c r="H632" s="188" t="s">
        <v>5</v>
      </c>
      <c r="I632" s="190"/>
      <c r="L632" s="186"/>
      <c r="M632" s="191"/>
      <c r="N632" s="192"/>
      <c r="O632" s="192"/>
      <c r="P632" s="192"/>
      <c r="Q632" s="192"/>
      <c r="R632" s="192"/>
      <c r="S632" s="192"/>
      <c r="T632" s="193"/>
      <c r="AT632" s="188" t="s">
        <v>141</v>
      </c>
      <c r="AU632" s="188" t="s">
        <v>87</v>
      </c>
      <c r="AV632" s="11" t="s">
        <v>25</v>
      </c>
      <c r="AW632" s="11" t="s">
        <v>41</v>
      </c>
      <c r="AX632" s="11" t="s">
        <v>78</v>
      </c>
      <c r="AY632" s="188" t="s">
        <v>132</v>
      </c>
    </row>
    <row r="633" spans="2:51" s="12" customFormat="1" ht="13.5">
      <c r="B633" s="194"/>
      <c r="D633" s="187" t="s">
        <v>141</v>
      </c>
      <c r="E633" s="195" t="s">
        <v>5</v>
      </c>
      <c r="F633" s="196" t="s">
        <v>311</v>
      </c>
      <c r="H633" s="197">
        <v>216.25</v>
      </c>
      <c r="I633" s="198"/>
      <c r="L633" s="194"/>
      <c r="M633" s="199"/>
      <c r="N633" s="200"/>
      <c r="O633" s="200"/>
      <c r="P633" s="200"/>
      <c r="Q633" s="200"/>
      <c r="R633" s="200"/>
      <c r="S633" s="200"/>
      <c r="T633" s="201"/>
      <c r="AT633" s="195" t="s">
        <v>141</v>
      </c>
      <c r="AU633" s="195" t="s">
        <v>87</v>
      </c>
      <c r="AV633" s="12" t="s">
        <v>87</v>
      </c>
      <c r="AW633" s="12" t="s">
        <v>41</v>
      </c>
      <c r="AX633" s="12" t="s">
        <v>78</v>
      </c>
      <c r="AY633" s="195" t="s">
        <v>132</v>
      </c>
    </row>
    <row r="634" spans="2:51" s="12" customFormat="1" ht="13.5">
      <c r="B634" s="194"/>
      <c r="D634" s="187" t="s">
        <v>141</v>
      </c>
      <c r="E634" s="195" t="s">
        <v>5</v>
      </c>
      <c r="F634" s="196" t="s">
        <v>312</v>
      </c>
      <c r="H634" s="197">
        <v>-13.462999999999999</v>
      </c>
      <c r="I634" s="198"/>
      <c r="L634" s="194"/>
      <c r="M634" s="199"/>
      <c r="N634" s="200"/>
      <c r="O634" s="200"/>
      <c r="P634" s="200"/>
      <c r="Q634" s="200"/>
      <c r="R634" s="200"/>
      <c r="S634" s="200"/>
      <c r="T634" s="201"/>
      <c r="AT634" s="195" t="s">
        <v>141</v>
      </c>
      <c r="AU634" s="195" t="s">
        <v>87</v>
      </c>
      <c r="AV634" s="12" t="s">
        <v>87</v>
      </c>
      <c r="AW634" s="12" t="s">
        <v>41</v>
      </c>
      <c r="AX634" s="12" t="s">
        <v>78</v>
      </c>
      <c r="AY634" s="195" t="s">
        <v>132</v>
      </c>
    </row>
    <row r="635" spans="2:51" s="12" customFormat="1" ht="13.5">
      <c r="B635" s="194"/>
      <c r="D635" s="187" t="s">
        <v>141</v>
      </c>
      <c r="E635" s="195" t="s">
        <v>5</v>
      </c>
      <c r="F635" s="196" t="s">
        <v>313</v>
      </c>
      <c r="H635" s="197">
        <v>-18.32</v>
      </c>
      <c r="I635" s="198"/>
      <c r="L635" s="194"/>
      <c r="M635" s="199"/>
      <c r="N635" s="200"/>
      <c r="O635" s="200"/>
      <c r="P635" s="200"/>
      <c r="Q635" s="200"/>
      <c r="R635" s="200"/>
      <c r="S635" s="200"/>
      <c r="T635" s="201"/>
      <c r="AT635" s="195" t="s">
        <v>141</v>
      </c>
      <c r="AU635" s="195" t="s">
        <v>87</v>
      </c>
      <c r="AV635" s="12" t="s">
        <v>87</v>
      </c>
      <c r="AW635" s="12" t="s">
        <v>41</v>
      </c>
      <c r="AX635" s="12" t="s">
        <v>78</v>
      </c>
      <c r="AY635" s="195" t="s">
        <v>132</v>
      </c>
    </row>
    <row r="636" spans="2:51" s="12" customFormat="1" ht="13.5">
      <c r="B636" s="194"/>
      <c r="D636" s="187" t="s">
        <v>141</v>
      </c>
      <c r="E636" s="195" t="s">
        <v>5</v>
      </c>
      <c r="F636" s="196" t="s">
        <v>314</v>
      </c>
      <c r="H636" s="197">
        <v>-15.071999999999999</v>
      </c>
      <c r="I636" s="198"/>
      <c r="L636" s="194"/>
      <c r="M636" s="199"/>
      <c r="N636" s="200"/>
      <c r="O636" s="200"/>
      <c r="P636" s="200"/>
      <c r="Q636" s="200"/>
      <c r="R636" s="200"/>
      <c r="S636" s="200"/>
      <c r="T636" s="201"/>
      <c r="AT636" s="195" t="s">
        <v>141</v>
      </c>
      <c r="AU636" s="195" t="s">
        <v>87</v>
      </c>
      <c r="AV636" s="12" t="s">
        <v>87</v>
      </c>
      <c r="AW636" s="12" t="s">
        <v>41</v>
      </c>
      <c r="AX636" s="12" t="s">
        <v>78</v>
      </c>
      <c r="AY636" s="195" t="s">
        <v>132</v>
      </c>
    </row>
    <row r="637" spans="2:51" s="12" customFormat="1" ht="13.5">
      <c r="B637" s="194"/>
      <c r="D637" s="187" t="s">
        <v>141</v>
      </c>
      <c r="E637" s="195" t="s">
        <v>5</v>
      </c>
      <c r="F637" s="196" t="s">
        <v>315</v>
      </c>
      <c r="H637" s="197">
        <v>-15.071999999999999</v>
      </c>
      <c r="I637" s="198"/>
      <c r="L637" s="194"/>
      <c r="M637" s="199"/>
      <c r="N637" s="200"/>
      <c r="O637" s="200"/>
      <c r="P637" s="200"/>
      <c r="Q637" s="200"/>
      <c r="R637" s="200"/>
      <c r="S637" s="200"/>
      <c r="T637" s="201"/>
      <c r="AT637" s="195" t="s">
        <v>141</v>
      </c>
      <c r="AU637" s="195" t="s">
        <v>87</v>
      </c>
      <c r="AV637" s="12" t="s">
        <v>87</v>
      </c>
      <c r="AW637" s="12" t="s">
        <v>41</v>
      </c>
      <c r="AX637" s="12" t="s">
        <v>78</v>
      </c>
      <c r="AY637" s="195" t="s">
        <v>132</v>
      </c>
    </row>
    <row r="638" spans="2:51" s="12" customFormat="1" ht="13.5">
      <c r="B638" s="194"/>
      <c r="D638" s="187" t="s">
        <v>141</v>
      </c>
      <c r="E638" s="195" t="s">
        <v>5</v>
      </c>
      <c r="F638" s="196" t="s">
        <v>316</v>
      </c>
      <c r="H638" s="197">
        <v>-15.646000000000001</v>
      </c>
      <c r="I638" s="198"/>
      <c r="L638" s="194"/>
      <c r="M638" s="199"/>
      <c r="N638" s="200"/>
      <c r="O638" s="200"/>
      <c r="P638" s="200"/>
      <c r="Q638" s="200"/>
      <c r="R638" s="200"/>
      <c r="S638" s="200"/>
      <c r="T638" s="201"/>
      <c r="AT638" s="195" t="s">
        <v>141</v>
      </c>
      <c r="AU638" s="195" t="s">
        <v>87</v>
      </c>
      <c r="AV638" s="12" t="s">
        <v>87</v>
      </c>
      <c r="AW638" s="12" t="s">
        <v>41</v>
      </c>
      <c r="AX638" s="12" t="s">
        <v>78</v>
      </c>
      <c r="AY638" s="195" t="s">
        <v>132</v>
      </c>
    </row>
    <row r="639" spans="2:51" s="12" customFormat="1" ht="13.5">
      <c r="B639" s="194"/>
      <c r="D639" s="187" t="s">
        <v>141</v>
      </c>
      <c r="E639" s="195" t="s">
        <v>5</v>
      </c>
      <c r="F639" s="196" t="s">
        <v>317</v>
      </c>
      <c r="H639" s="197">
        <v>-9.2750000000000004</v>
      </c>
      <c r="I639" s="198"/>
      <c r="L639" s="194"/>
      <c r="M639" s="199"/>
      <c r="N639" s="200"/>
      <c r="O639" s="200"/>
      <c r="P639" s="200"/>
      <c r="Q639" s="200"/>
      <c r="R639" s="200"/>
      <c r="S639" s="200"/>
      <c r="T639" s="201"/>
      <c r="AT639" s="195" t="s">
        <v>141</v>
      </c>
      <c r="AU639" s="195" t="s">
        <v>87</v>
      </c>
      <c r="AV639" s="12" t="s">
        <v>87</v>
      </c>
      <c r="AW639" s="12" t="s">
        <v>41</v>
      </c>
      <c r="AX639" s="12" t="s">
        <v>78</v>
      </c>
      <c r="AY639" s="195" t="s">
        <v>132</v>
      </c>
    </row>
    <row r="640" spans="2:51" s="13" customFormat="1" ht="13.5">
      <c r="B640" s="202"/>
      <c r="D640" s="187" t="s">
        <v>141</v>
      </c>
      <c r="E640" s="203" t="s">
        <v>5</v>
      </c>
      <c r="F640" s="204" t="s">
        <v>150</v>
      </c>
      <c r="H640" s="205">
        <v>129.40199999999999</v>
      </c>
      <c r="I640" s="206"/>
      <c r="L640" s="202"/>
      <c r="M640" s="207"/>
      <c r="N640" s="208"/>
      <c r="O640" s="208"/>
      <c r="P640" s="208"/>
      <c r="Q640" s="208"/>
      <c r="R640" s="208"/>
      <c r="S640" s="208"/>
      <c r="T640" s="209"/>
      <c r="AT640" s="203" t="s">
        <v>141</v>
      </c>
      <c r="AU640" s="203" t="s">
        <v>87</v>
      </c>
      <c r="AV640" s="13" t="s">
        <v>151</v>
      </c>
      <c r="AW640" s="13" t="s">
        <v>41</v>
      </c>
      <c r="AX640" s="13" t="s">
        <v>78</v>
      </c>
      <c r="AY640" s="203" t="s">
        <v>132</v>
      </c>
    </row>
    <row r="641" spans="2:65" s="11" customFormat="1" ht="13.5">
      <c r="B641" s="186"/>
      <c r="D641" s="187" t="s">
        <v>141</v>
      </c>
      <c r="E641" s="188" t="s">
        <v>5</v>
      </c>
      <c r="F641" s="189" t="s">
        <v>321</v>
      </c>
      <c r="H641" s="188" t="s">
        <v>5</v>
      </c>
      <c r="I641" s="190"/>
      <c r="L641" s="186"/>
      <c r="M641" s="191"/>
      <c r="N641" s="192"/>
      <c r="O641" s="192"/>
      <c r="P641" s="192"/>
      <c r="Q641" s="192"/>
      <c r="R641" s="192"/>
      <c r="S641" s="192"/>
      <c r="T641" s="193"/>
      <c r="AT641" s="188" t="s">
        <v>141</v>
      </c>
      <c r="AU641" s="188" t="s">
        <v>87</v>
      </c>
      <c r="AV641" s="11" t="s">
        <v>25</v>
      </c>
      <c r="AW641" s="11" t="s">
        <v>41</v>
      </c>
      <c r="AX641" s="11" t="s">
        <v>78</v>
      </c>
      <c r="AY641" s="188" t="s">
        <v>132</v>
      </c>
    </row>
    <row r="642" spans="2:65" s="12" customFormat="1" ht="13.5">
      <c r="B642" s="194"/>
      <c r="D642" s="187" t="s">
        <v>141</v>
      </c>
      <c r="E642" s="195" t="s">
        <v>5</v>
      </c>
      <c r="F642" s="196" t="s">
        <v>322</v>
      </c>
      <c r="H642" s="197">
        <v>190.96</v>
      </c>
      <c r="I642" s="198"/>
      <c r="L642" s="194"/>
      <c r="M642" s="199"/>
      <c r="N642" s="200"/>
      <c r="O642" s="200"/>
      <c r="P642" s="200"/>
      <c r="Q642" s="200"/>
      <c r="R642" s="200"/>
      <c r="S642" s="200"/>
      <c r="T642" s="201"/>
      <c r="AT642" s="195" t="s">
        <v>141</v>
      </c>
      <c r="AU642" s="195" t="s">
        <v>87</v>
      </c>
      <c r="AV642" s="12" t="s">
        <v>87</v>
      </c>
      <c r="AW642" s="12" t="s">
        <v>41</v>
      </c>
      <c r="AX642" s="12" t="s">
        <v>78</v>
      </c>
      <c r="AY642" s="195" t="s">
        <v>132</v>
      </c>
    </row>
    <row r="643" spans="2:65" s="12" customFormat="1" ht="13.5">
      <c r="B643" s="194"/>
      <c r="D643" s="187" t="s">
        <v>141</v>
      </c>
      <c r="E643" s="195" t="s">
        <v>5</v>
      </c>
      <c r="F643" s="196" t="s">
        <v>323</v>
      </c>
      <c r="H643" s="197">
        <v>-1.08</v>
      </c>
      <c r="I643" s="198"/>
      <c r="L643" s="194"/>
      <c r="M643" s="199"/>
      <c r="N643" s="200"/>
      <c r="O643" s="200"/>
      <c r="P643" s="200"/>
      <c r="Q643" s="200"/>
      <c r="R643" s="200"/>
      <c r="S643" s="200"/>
      <c r="T643" s="201"/>
      <c r="AT643" s="195" t="s">
        <v>141</v>
      </c>
      <c r="AU643" s="195" t="s">
        <v>87</v>
      </c>
      <c r="AV643" s="12" t="s">
        <v>87</v>
      </c>
      <c r="AW643" s="12" t="s">
        <v>41</v>
      </c>
      <c r="AX643" s="12" t="s">
        <v>78</v>
      </c>
      <c r="AY643" s="195" t="s">
        <v>132</v>
      </c>
    </row>
    <row r="644" spans="2:65" s="12" customFormat="1" ht="13.5">
      <c r="B644" s="194"/>
      <c r="D644" s="187" t="s">
        <v>141</v>
      </c>
      <c r="E644" s="195" t="s">
        <v>5</v>
      </c>
      <c r="F644" s="196" t="s">
        <v>324</v>
      </c>
      <c r="H644" s="197">
        <v>-1.08</v>
      </c>
      <c r="I644" s="198"/>
      <c r="L644" s="194"/>
      <c r="M644" s="199"/>
      <c r="N644" s="200"/>
      <c r="O644" s="200"/>
      <c r="P644" s="200"/>
      <c r="Q644" s="200"/>
      <c r="R644" s="200"/>
      <c r="S644" s="200"/>
      <c r="T644" s="201"/>
      <c r="AT644" s="195" t="s">
        <v>141</v>
      </c>
      <c r="AU644" s="195" t="s">
        <v>87</v>
      </c>
      <c r="AV644" s="12" t="s">
        <v>87</v>
      </c>
      <c r="AW644" s="12" t="s">
        <v>41</v>
      </c>
      <c r="AX644" s="12" t="s">
        <v>78</v>
      </c>
      <c r="AY644" s="195" t="s">
        <v>132</v>
      </c>
    </row>
    <row r="645" spans="2:65" s="12" customFormat="1" ht="13.5">
      <c r="B645" s="194"/>
      <c r="D645" s="187" t="s">
        <v>141</v>
      </c>
      <c r="E645" s="195" t="s">
        <v>5</v>
      </c>
      <c r="F645" s="196" t="s">
        <v>325</v>
      </c>
      <c r="H645" s="197">
        <v>-1.88</v>
      </c>
      <c r="I645" s="198"/>
      <c r="L645" s="194"/>
      <c r="M645" s="199"/>
      <c r="N645" s="200"/>
      <c r="O645" s="200"/>
      <c r="P645" s="200"/>
      <c r="Q645" s="200"/>
      <c r="R645" s="200"/>
      <c r="S645" s="200"/>
      <c r="T645" s="201"/>
      <c r="AT645" s="195" t="s">
        <v>141</v>
      </c>
      <c r="AU645" s="195" t="s">
        <v>87</v>
      </c>
      <c r="AV645" s="12" t="s">
        <v>87</v>
      </c>
      <c r="AW645" s="12" t="s">
        <v>41</v>
      </c>
      <c r="AX645" s="12" t="s">
        <v>78</v>
      </c>
      <c r="AY645" s="195" t="s">
        <v>132</v>
      </c>
    </row>
    <row r="646" spans="2:65" s="12" customFormat="1" ht="13.5">
      <c r="B646" s="194"/>
      <c r="D646" s="187" t="s">
        <v>141</v>
      </c>
      <c r="E646" s="195" t="s">
        <v>5</v>
      </c>
      <c r="F646" s="196" t="s">
        <v>326</v>
      </c>
      <c r="H646" s="197">
        <v>-0.81</v>
      </c>
      <c r="I646" s="198"/>
      <c r="L646" s="194"/>
      <c r="M646" s="199"/>
      <c r="N646" s="200"/>
      <c r="O646" s="200"/>
      <c r="P646" s="200"/>
      <c r="Q646" s="200"/>
      <c r="R646" s="200"/>
      <c r="S646" s="200"/>
      <c r="T646" s="201"/>
      <c r="AT646" s="195" t="s">
        <v>141</v>
      </c>
      <c r="AU646" s="195" t="s">
        <v>87</v>
      </c>
      <c r="AV646" s="12" t="s">
        <v>87</v>
      </c>
      <c r="AW646" s="12" t="s">
        <v>41</v>
      </c>
      <c r="AX646" s="12" t="s">
        <v>78</v>
      </c>
      <c r="AY646" s="195" t="s">
        <v>132</v>
      </c>
    </row>
    <row r="647" spans="2:65" s="12" customFormat="1" ht="13.5">
      <c r="B647" s="194"/>
      <c r="D647" s="187" t="s">
        <v>141</v>
      </c>
      <c r="E647" s="195" t="s">
        <v>5</v>
      </c>
      <c r="F647" s="196" t="s">
        <v>327</v>
      </c>
      <c r="H647" s="197">
        <v>-1.55</v>
      </c>
      <c r="I647" s="198"/>
      <c r="L647" s="194"/>
      <c r="M647" s="199"/>
      <c r="N647" s="200"/>
      <c r="O647" s="200"/>
      <c r="P647" s="200"/>
      <c r="Q647" s="200"/>
      <c r="R647" s="200"/>
      <c r="S647" s="200"/>
      <c r="T647" s="201"/>
      <c r="AT647" s="195" t="s">
        <v>141</v>
      </c>
      <c r="AU647" s="195" t="s">
        <v>87</v>
      </c>
      <c r="AV647" s="12" t="s">
        <v>87</v>
      </c>
      <c r="AW647" s="12" t="s">
        <v>41</v>
      </c>
      <c r="AX647" s="12" t="s">
        <v>78</v>
      </c>
      <c r="AY647" s="195" t="s">
        <v>132</v>
      </c>
    </row>
    <row r="648" spans="2:65" s="13" customFormat="1" ht="13.5">
      <c r="B648" s="202"/>
      <c r="D648" s="187" t="s">
        <v>141</v>
      </c>
      <c r="E648" s="203" t="s">
        <v>5</v>
      </c>
      <c r="F648" s="204" t="s">
        <v>150</v>
      </c>
      <c r="H648" s="205">
        <v>184.56</v>
      </c>
      <c r="I648" s="206"/>
      <c r="L648" s="202"/>
      <c r="M648" s="207"/>
      <c r="N648" s="208"/>
      <c r="O648" s="208"/>
      <c r="P648" s="208"/>
      <c r="Q648" s="208"/>
      <c r="R648" s="208"/>
      <c r="S648" s="208"/>
      <c r="T648" s="209"/>
      <c r="AT648" s="203" t="s">
        <v>141</v>
      </c>
      <c r="AU648" s="203" t="s">
        <v>87</v>
      </c>
      <c r="AV648" s="13" t="s">
        <v>151</v>
      </c>
      <c r="AW648" s="13" t="s">
        <v>41</v>
      </c>
      <c r="AX648" s="13" t="s">
        <v>78</v>
      </c>
      <c r="AY648" s="203" t="s">
        <v>132</v>
      </c>
    </row>
    <row r="649" spans="2:65" s="14" customFormat="1" ht="13.5">
      <c r="B649" s="210"/>
      <c r="D649" s="187" t="s">
        <v>141</v>
      </c>
      <c r="E649" s="211" t="s">
        <v>5</v>
      </c>
      <c r="F649" s="212" t="s">
        <v>160</v>
      </c>
      <c r="H649" s="213">
        <v>609.57600000000002</v>
      </c>
      <c r="I649" s="214"/>
      <c r="L649" s="210"/>
      <c r="M649" s="215"/>
      <c r="N649" s="216"/>
      <c r="O649" s="216"/>
      <c r="P649" s="216"/>
      <c r="Q649" s="216"/>
      <c r="R649" s="216"/>
      <c r="S649" s="216"/>
      <c r="T649" s="217"/>
      <c r="AT649" s="211" t="s">
        <v>141</v>
      </c>
      <c r="AU649" s="211" t="s">
        <v>87</v>
      </c>
      <c r="AV649" s="14" t="s">
        <v>139</v>
      </c>
      <c r="AW649" s="14" t="s">
        <v>41</v>
      </c>
      <c r="AX649" s="14" t="s">
        <v>25</v>
      </c>
      <c r="AY649" s="211" t="s">
        <v>132</v>
      </c>
    </row>
    <row r="650" spans="2:65" s="1" customFormat="1" ht="16.5" customHeight="1">
      <c r="B650" s="173"/>
      <c r="C650" s="174" t="s">
        <v>640</v>
      </c>
      <c r="D650" s="174" t="s">
        <v>135</v>
      </c>
      <c r="E650" s="175" t="s">
        <v>641</v>
      </c>
      <c r="F650" s="176" t="s">
        <v>642</v>
      </c>
      <c r="G650" s="177" t="s">
        <v>138</v>
      </c>
      <c r="H650" s="178">
        <v>853.1</v>
      </c>
      <c r="I650" s="179"/>
      <c r="J650" s="180">
        <f>ROUND(I650*H650,2)</f>
        <v>0</v>
      </c>
      <c r="K650" s="176" t="s">
        <v>5</v>
      </c>
      <c r="L650" s="42"/>
      <c r="M650" s="181" t="s">
        <v>5</v>
      </c>
      <c r="N650" s="182" t="s">
        <v>49</v>
      </c>
      <c r="O650" s="43"/>
      <c r="P650" s="183">
        <f>O650*H650</f>
        <v>0</v>
      </c>
      <c r="Q650" s="183">
        <v>1.061E-2</v>
      </c>
      <c r="R650" s="183">
        <f>Q650*H650</f>
        <v>9.0513910000000006</v>
      </c>
      <c r="S650" s="183">
        <v>0</v>
      </c>
      <c r="T650" s="184">
        <f>S650*H650</f>
        <v>0</v>
      </c>
      <c r="AR650" s="24" t="s">
        <v>139</v>
      </c>
      <c r="AT650" s="24" t="s">
        <v>135</v>
      </c>
      <c r="AU650" s="24" t="s">
        <v>87</v>
      </c>
      <c r="AY650" s="24" t="s">
        <v>132</v>
      </c>
      <c r="BE650" s="185">
        <f>IF(N650="základní",J650,0)</f>
        <v>0</v>
      </c>
      <c r="BF650" s="185">
        <f>IF(N650="snížená",J650,0)</f>
        <v>0</v>
      </c>
      <c r="BG650" s="185">
        <f>IF(N650="zákl. přenesená",J650,0)</f>
        <v>0</v>
      </c>
      <c r="BH650" s="185">
        <f>IF(N650="sníž. přenesená",J650,0)</f>
        <v>0</v>
      </c>
      <c r="BI650" s="185">
        <f>IF(N650="nulová",J650,0)</f>
        <v>0</v>
      </c>
      <c r="BJ650" s="24" t="s">
        <v>25</v>
      </c>
      <c r="BK650" s="185">
        <f>ROUND(I650*H650,2)</f>
        <v>0</v>
      </c>
      <c r="BL650" s="24" t="s">
        <v>139</v>
      </c>
      <c r="BM650" s="24" t="s">
        <v>643</v>
      </c>
    </row>
    <row r="651" spans="2:65" s="11" customFormat="1" ht="13.5">
      <c r="B651" s="186"/>
      <c r="D651" s="187" t="s">
        <v>141</v>
      </c>
      <c r="E651" s="188" t="s">
        <v>5</v>
      </c>
      <c r="F651" s="189" t="s">
        <v>644</v>
      </c>
      <c r="H651" s="188" t="s">
        <v>5</v>
      </c>
      <c r="I651" s="190"/>
      <c r="L651" s="186"/>
      <c r="M651" s="191"/>
      <c r="N651" s="192"/>
      <c r="O651" s="192"/>
      <c r="P651" s="192"/>
      <c r="Q651" s="192"/>
      <c r="R651" s="192"/>
      <c r="S651" s="192"/>
      <c r="T651" s="193"/>
      <c r="AT651" s="188" t="s">
        <v>141</v>
      </c>
      <c r="AU651" s="188" t="s">
        <v>87</v>
      </c>
      <c r="AV651" s="11" t="s">
        <v>25</v>
      </c>
      <c r="AW651" s="11" t="s">
        <v>41</v>
      </c>
      <c r="AX651" s="11" t="s">
        <v>78</v>
      </c>
      <c r="AY651" s="188" t="s">
        <v>132</v>
      </c>
    </row>
    <row r="652" spans="2:65" s="12" customFormat="1" ht="13.5">
      <c r="B652" s="194"/>
      <c r="D652" s="187" t="s">
        <v>141</v>
      </c>
      <c r="E652" s="195" t="s">
        <v>5</v>
      </c>
      <c r="F652" s="196" t="s">
        <v>645</v>
      </c>
      <c r="H652" s="197">
        <v>17.55</v>
      </c>
      <c r="I652" s="198"/>
      <c r="L652" s="194"/>
      <c r="M652" s="199"/>
      <c r="N652" s="200"/>
      <c r="O652" s="200"/>
      <c r="P652" s="200"/>
      <c r="Q652" s="200"/>
      <c r="R652" s="200"/>
      <c r="S652" s="200"/>
      <c r="T652" s="201"/>
      <c r="AT652" s="195" t="s">
        <v>141</v>
      </c>
      <c r="AU652" s="195" t="s">
        <v>87</v>
      </c>
      <c r="AV652" s="12" t="s">
        <v>87</v>
      </c>
      <c r="AW652" s="12" t="s">
        <v>41</v>
      </c>
      <c r="AX652" s="12" t="s">
        <v>78</v>
      </c>
      <c r="AY652" s="195" t="s">
        <v>132</v>
      </c>
    </row>
    <row r="653" spans="2:65" s="12" customFormat="1" ht="13.5">
      <c r="B653" s="194"/>
      <c r="D653" s="187" t="s">
        <v>141</v>
      </c>
      <c r="E653" s="195" t="s">
        <v>5</v>
      </c>
      <c r="F653" s="196" t="s">
        <v>646</v>
      </c>
      <c r="H653" s="197">
        <v>25.5</v>
      </c>
      <c r="I653" s="198"/>
      <c r="L653" s="194"/>
      <c r="M653" s="199"/>
      <c r="N653" s="200"/>
      <c r="O653" s="200"/>
      <c r="P653" s="200"/>
      <c r="Q653" s="200"/>
      <c r="R653" s="200"/>
      <c r="S653" s="200"/>
      <c r="T653" s="201"/>
      <c r="AT653" s="195" t="s">
        <v>141</v>
      </c>
      <c r="AU653" s="195" t="s">
        <v>87</v>
      </c>
      <c r="AV653" s="12" t="s">
        <v>87</v>
      </c>
      <c r="AW653" s="12" t="s">
        <v>41</v>
      </c>
      <c r="AX653" s="12" t="s">
        <v>78</v>
      </c>
      <c r="AY653" s="195" t="s">
        <v>132</v>
      </c>
    </row>
    <row r="654" spans="2:65" s="12" customFormat="1" ht="13.5">
      <c r="B654" s="194"/>
      <c r="D654" s="187" t="s">
        <v>141</v>
      </c>
      <c r="E654" s="195" t="s">
        <v>5</v>
      </c>
      <c r="F654" s="196" t="s">
        <v>647</v>
      </c>
      <c r="H654" s="197">
        <v>28.5</v>
      </c>
      <c r="I654" s="198"/>
      <c r="L654" s="194"/>
      <c r="M654" s="199"/>
      <c r="N654" s="200"/>
      <c r="O654" s="200"/>
      <c r="P654" s="200"/>
      <c r="Q654" s="200"/>
      <c r="R654" s="200"/>
      <c r="S654" s="200"/>
      <c r="T654" s="201"/>
      <c r="AT654" s="195" t="s">
        <v>141</v>
      </c>
      <c r="AU654" s="195" t="s">
        <v>87</v>
      </c>
      <c r="AV654" s="12" t="s">
        <v>87</v>
      </c>
      <c r="AW654" s="12" t="s">
        <v>41</v>
      </c>
      <c r="AX654" s="12" t="s">
        <v>78</v>
      </c>
      <c r="AY654" s="195" t="s">
        <v>132</v>
      </c>
    </row>
    <row r="655" spans="2:65" s="12" customFormat="1" ht="13.5">
      <c r="B655" s="194"/>
      <c r="D655" s="187" t="s">
        <v>141</v>
      </c>
      <c r="E655" s="195" t="s">
        <v>5</v>
      </c>
      <c r="F655" s="196" t="s">
        <v>648</v>
      </c>
      <c r="H655" s="197">
        <v>56.4</v>
      </c>
      <c r="I655" s="198"/>
      <c r="L655" s="194"/>
      <c r="M655" s="199"/>
      <c r="N655" s="200"/>
      <c r="O655" s="200"/>
      <c r="P655" s="200"/>
      <c r="Q655" s="200"/>
      <c r="R655" s="200"/>
      <c r="S655" s="200"/>
      <c r="T655" s="201"/>
      <c r="AT655" s="195" t="s">
        <v>141</v>
      </c>
      <c r="AU655" s="195" t="s">
        <v>87</v>
      </c>
      <c r="AV655" s="12" t="s">
        <v>87</v>
      </c>
      <c r="AW655" s="12" t="s">
        <v>41</v>
      </c>
      <c r="AX655" s="12" t="s">
        <v>78</v>
      </c>
      <c r="AY655" s="195" t="s">
        <v>132</v>
      </c>
    </row>
    <row r="656" spans="2:65" s="12" customFormat="1" ht="13.5">
      <c r="B656" s="194"/>
      <c r="D656" s="187" t="s">
        <v>141</v>
      </c>
      <c r="E656" s="195" t="s">
        <v>5</v>
      </c>
      <c r="F656" s="196" t="s">
        <v>649</v>
      </c>
      <c r="H656" s="197">
        <v>9.3000000000000007</v>
      </c>
      <c r="I656" s="198"/>
      <c r="L656" s="194"/>
      <c r="M656" s="199"/>
      <c r="N656" s="200"/>
      <c r="O656" s="200"/>
      <c r="P656" s="200"/>
      <c r="Q656" s="200"/>
      <c r="R656" s="200"/>
      <c r="S656" s="200"/>
      <c r="T656" s="201"/>
      <c r="AT656" s="195" t="s">
        <v>141</v>
      </c>
      <c r="AU656" s="195" t="s">
        <v>87</v>
      </c>
      <c r="AV656" s="12" t="s">
        <v>87</v>
      </c>
      <c r="AW656" s="12" t="s">
        <v>41</v>
      </c>
      <c r="AX656" s="12" t="s">
        <v>78</v>
      </c>
      <c r="AY656" s="195" t="s">
        <v>132</v>
      </c>
    </row>
    <row r="657" spans="2:51" s="12" customFormat="1" ht="13.5">
      <c r="B657" s="194"/>
      <c r="D657" s="187" t="s">
        <v>141</v>
      </c>
      <c r="E657" s="195" t="s">
        <v>5</v>
      </c>
      <c r="F657" s="196" t="s">
        <v>650</v>
      </c>
      <c r="H657" s="197">
        <v>8.25</v>
      </c>
      <c r="I657" s="198"/>
      <c r="L657" s="194"/>
      <c r="M657" s="199"/>
      <c r="N657" s="200"/>
      <c r="O657" s="200"/>
      <c r="P657" s="200"/>
      <c r="Q657" s="200"/>
      <c r="R657" s="200"/>
      <c r="S657" s="200"/>
      <c r="T657" s="201"/>
      <c r="AT657" s="195" t="s">
        <v>141</v>
      </c>
      <c r="AU657" s="195" t="s">
        <v>87</v>
      </c>
      <c r="AV657" s="12" t="s">
        <v>87</v>
      </c>
      <c r="AW657" s="12" t="s">
        <v>41</v>
      </c>
      <c r="AX657" s="12" t="s">
        <v>78</v>
      </c>
      <c r="AY657" s="195" t="s">
        <v>132</v>
      </c>
    </row>
    <row r="658" spans="2:51" s="12" customFormat="1" ht="13.5">
      <c r="B658" s="194"/>
      <c r="D658" s="187" t="s">
        <v>141</v>
      </c>
      <c r="E658" s="195" t="s">
        <v>5</v>
      </c>
      <c r="F658" s="196" t="s">
        <v>651</v>
      </c>
      <c r="H658" s="197">
        <v>48</v>
      </c>
      <c r="I658" s="198"/>
      <c r="L658" s="194"/>
      <c r="M658" s="199"/>
      <c r="N658" s="200"/>
      <c r="O658" s="200"/>
      <c r="P658" s="200"/>
      <c r="Q658" s="200"/>
      <c r="R658" s="200"/>
      <c r="S658" s="200"/>
      <c r="T658" s="201"/>
      <c r="AT658" s="195" t="s">
        <v>141</v>
      </c>
      <c r="AU658" s="195" t="s">
        <v>87</v>
      </c>
      <c r="AV658" s="12" t="s">
        <v>87</v>
      </c>
      <c r="AW658" s="12" t="s">
        <v>41</v>
      </c>
      <c r="AX658" s="12" t="s">
        <v>78</v>
      </c>
      <c r="AY658" s="195" t="s">
        <v>132</v>
      </c>
    </row>
    <row r="659" spans="2:51" s="12" customFormat="1" ht="13.5">
      <c r="B659" s="194"/>
      <c r="D659" s="187" t="s">
        <v>141</v>
      </c>
      <c r="E659" s="195" t="s">
        <v>5</v>
      </c>
      <c r="F659" s="196" t="s">
        <v>652</v>
      </c>
      <c r="H659" s="197">
        <v>4.05</v>
      </c>
      <c r="I659" s="198"/>
      <c r="L659" s="194"/>
      <c r="M659" s="199"/>
      <c r="N659" s="200"/>
      <c r="O659" s="200"/>
      <c r="P659" s="200"/>
      <c r="Q659" s="200"/>
      <c r="R659" s="200"/>
      <c r="S659" s="200"/>
      <c r="T659" s="201"/>
      <c r="AT659" s="195" t="s">
        <v>141</v>
      </c>
      <c r="AU659" s="195" t="s">
        <v>87</v>
      </c>
      <c r="AV659" s="12" t="s">
        <v>87</v>
      </c>
      <c r="AW659" s="12" t="s">
        <v>41</v>
      </c>
      <c r="AX659" s="12" t="s">
        <v>78</v>
      </c>
      <c r="AY659" s="195" t="s">
        <v>132</v>
      </c>
    </row>
    <row r="660" spans="2:51" s="12" customFormat="1" ht="13.5">
      <c r="B660" s="194"/>
      <c r="D660" s="187" t="s">
        <v>141</v>
      </c>
      <c r="E660" s="195" t="s">
        <v>5</v>
      </c>
      <c r="F660" s="196" t="s">
        <v>653</v>
      </c>
      <c r="H660" s="197">
        <v>12.3</v>
      </c>
      <c r="I660" s="198"/>
      <c r="L660" s="194"/>
      <c r="M660" s="199"/>
      <c r="N660" s="200"/>
      <c r="O660" s="200"/>
      <c r="P660" s="200"/>
      <c r="Q660" s="200"/>
      <c r="R660" s="200"/>
      <c r="S660" s="200"/>
      <c r="T660" s="201"/>
      <c r="AT660" s="195" t="s">
        <v>141</v>
      </c>
      <c r="AU660" s="195" t="s">
        <v>87</v>
      </c>
      <c r="AV660" s="12" t="s">
        <v>87</v>
      </c>
      <c r="AW660" s="12" t="s">
        <v>41</v>
      </c>
      <c r="AX660" s="12" t="s">
        <v>78</v>
      </c>
      <c r="AY660" s="195" t="s">
        <v>132</v>
      </c>
    </row>
    <row r="661" spans="2:51" s="12" customFormat="1" ht="13.5">
      <c r="B661" s="194"/>
      <c r="D661" s="187" t="s">
        <v>141</v>
      </c>
      <c r="E661" s="195" t="s">
        <v>5</v>
      </c>
      <c r="F661" s="196" t="s">
        <v>654</v>
      </c>
      <c r="H661" s="197">
        <v>4.5</v>
      </c>
      <c r="I661" s="198"/>
      <c r="L661" s="194"/>
      <c r="M661" s="199"/>
      <c r="N661" s="200"/>
      <c r="O661" s="200"/>
      <c r="P661" s="200"/>
      <c r="Q661" s="200"/>
      <c r="R661" s="200"/>
      <c r="S661" s="200"/>
      <c r="T661" s="201"/>
      <c r="AT661" s="195" t="s">
        <v>141</v>
      </c>
      <c r="AU661" s="195" t="s">
        <v>87</v>
      </c>
      <c r="AV661" s="12" t="s">
        <v>87</v>
      </c>
      <c r="AW661" s="12" t="s">
        <v>41</v>
      </c>
      <c r="AX661" s="12" t="s">
        <v>78</v>
      </c>
      <c r="AY661" s="195" t="s">
        <v>132</v>
      </c>
    </row>
    <row r="662" spans="2:51" s="12" customFormat="1" ht="13.5">
      <c r="B662" s="194"/>
      <c r="D662" s="187" t="s">
        <v>141</v>
      </c>
      <c r="E662" s="195" t="s">
        <v>5</v>
      </c>
      <c r="F662" s="196" t="s">
        <v>655</v>
      </c>
      <c r="H662" s="197">
        <v>4.5</v>
      </c>
      <c r="I662" s="198"/>
      <c r="L662" s="194"/>
      <c r="M662" s="199"/>
      <c r="N662" s="200"/>
      <c r="O662" s="200"/>
      <c r="P662" s="200"/>
      <c r="Q662" s="200"/>
      <c r="R662" s="200"/>
      <c r="S662" s="200"/>
      <c r="T662" s="201"/>
      <c r="AT662" s="195" t="s">
        <v>141</v>
      </c>
      <c r="AU662" s="195" t="s">
        <v>87</v>
      </c>
      <c r="AV662" s="12" t="s">
        <v>87</v>
      </c>
      <c r="AW662" s="12" t="s">
        <v>41</v>
      </c>
      <c r="AX662" s="12" t="s">
        <v>78</v>
      </c>
      <c r="AY662" s="195" t="s">
        <v>132</v>
      </c>
    </row>
    <row r="663" spans="2:51" s="12" customFormat="1" ht="13.5">
      <c r="B663" s="194"/>
      <c r="D663" s="187" t="s">
        <v>141</v>
      </c>
      <c r="E663" s="195" t="s">
        <v>5</v>
      </c>
      <c r="F663" s="196" t="s">
        <v>656</v>
      </c>
      <c r="H663" s="197">
        <v>4.5</v>
      </c>
      <c r="I663" s="198"/>
      <c r="L663" s="194"/>
      <c r="M663" s="199"/>
      <c r="N663" s="200"/>
      <c r="O663" s="200"/>
      <c r="P663" s="200"/>
      <c r="Q663" s="200"/>
      <c r="R663" s="200"/>
      <c r="S663" s="200"/>
      <c r="T663" s="201"/>
      <c r="AT663" s="195" t="s">
        <v>141</v>
      </c>
      <c r="AU663" s="195" t="s">
        <v>87</v>
      </c>
      <c r="AV663" s="12" t="s">
        <v>87</v>
      </c>
      <c r="AW663" s="12" t="s">
        <v>41</v>
      </c>
      <c r="AX663" s="12" t="s">
        <v>78</v>
      </c>
      <c r="AY663" s="195" t="s">
        <v>132</v>
      </c>
    </row>
    <row r="664" spans="2:51" s="12" customFormat="1" ht="13.5">
      <c r="B664" s="194"/>
      <c r="D664" s="187" t="s">
        <v>141</v>
      </c>
      <c r="E664" s="195" t="s">
        <v>5</v>
      </c>
      <c r="F664" s="196" t="s">
        <v>657</v>
      </c>
      <c r="H664" s="197">
        <v>4.5</v>
      </c>
      <c r="I664" s="198"/>
      <c r="L664" s="194"/>
      <c r="M664" s="199"/>
      <c r="N664" s="200"/>
      <c r="O664" s="200"/>
      <c r="P664" s="200"/>
      <c r="Q664" s="200"/>
      <c r="R664" s="200"/>
      <c r="S664" s="200"/>
      <c r="T664" s="201"/>
      <c r="AT664" s="195" t="s">
        <v>141</v>
      </c>
      <c r="AU664" s="195" t="s">
        <v>87</v>
      </c>
      <c r="AV664" s="12" t="s">
        <v>87</v>
      </c>
      <c r="AW664" s="12" t="s">
        <v>41</v>
      </c>
      <c r="AX664" s="12" t="s">
        <v>78</v>
      </c>
      <c r="AY664" s="195" t="s">
        <v>132</v>
      </c>
    </row>
    <row r="665" spans="2:51" s="12" customFormat="1" ht="13.5">
      <c r="B665" s="194"/>
      <c r="D665" s="187" t="s">
        <v>141</v>
      </c>
      <c r="E665" s="195" t="s">
        <v>5</v>
      </c>
      <c r="F665" s="196" t="s">
        <v>658</v>
      </c>
      <c r="H665" s="197">
        <v>4.5</v>
      </c>
      <c r="I665" s="198"/>
      <c r="L665" s="194"/>
      <c r="M665" s="199"/>
      <c r="N665" s="200"/>
      <c r="O665" s="200"/>
      <c r="P665" s="200"/>
      <c r="Q665" s="200"/>
      <c r="R665" s="200"/>
      <c r="S665" s="200"/>
      <c r="T665" s="201"/>
      <c r="AT665" s="195" t="s">
        <v>141</v>
      </c>
      <c r="AU665" s="195" t="s">
        <v>87</v>
      </c>
      <c r="AV665" s="12" t="s">
        <v>87</v>
      </c>
      <c r="AW665" s="12" t="s">
        <v>41</v>
      </c>
      <c r="AX665" s="12" t="s">
        <v>78</v>
      </c>
      <c r="AY665" s="195" t="s">
        <v>132</v>
      </c>
    </row>
    <row r="666" spans="2:51" s="12" customFormat="1" ht="13.5">
      <c r="B666" s="194"/>
      <c r="D666" s="187" t="s">
        <v>141</v>
      </c>
      <c r="E666" s="195" t="s">
        <v>5</v>
      </c>
      <c r="F666" s="196" t="s">
        <v>659</v>
      </c>
      <c r="H666" s="197">
        <v>9.3000000000000007</v>
      </c>
      <c r="I666" s="198"/>
      <c r="L666" s="194"/>
      <c r="M666" s="199"/>
      <c r="N666" s="200"/>
      <c r="O666" s="200"/>
      <c r="P666" s="200"/>
      <c r="Q666" s="200"/>
      <c r="R666" s="200"/>
      <c r="S666" s="200"/>
      <c r="T666" s="201"/>
      <c r="AT666" s="195" t="s">
        <v>141</v>
      </c>
      <c r="AU666" s="195" t="s">
        <v>87</v>
      </c>
      <c r="AV666" s="12" t="s">
        <v>87</v>
      </c>
      <c r="AW666" s="12" t="s">
        <v>41</v>
      </c>
      <c r="AX666" s="12" t="s">
        <v>78</v>
      </c>
      <c r="AY666" s="195" t="s">
        <v>132</v>
      </c>
    </row>
    <row r="667" spans="2:51" s="12" customFormat="1" ht="13.5">
      <c r="B667" s="194"/>
      <c r="D667" s="187" t="s">
        <v>141</v>
      </c>
      <c r="E667" s="195" t="s">
        <v>5</v>
      </c>
      <c r="F667" s="196" t="s">
        <v>660</v>
      </c>
      <c r="H667" s="197">
        <v>9.9</v>
      </c>
      <c r="I667" s="198"/>
      <c r="L667" s="194"/>
      <c r="M667" s="199"/>
      <c r="N667" s="200"/>
      <c r="O667" s="200"/>
      <c r="P667" s="200"/>
      <c r="Q667" s="200"/>
      <c r="R667" s="200"/>
      <c r="S667" s="200"/>
      <c r="T667" s="201"/>
      <c r="AT667" s="195" t="s">
        <v>141</v>
      </c>
      <c r="AU667" s="195" t="s">
        <v>87</v>
      </c>
      <c r="AV667" s="12" t="s">
        <v>87</v>
      </c>
      <c r="AW667" s="12" t="s">
        <v>41</v>
      </c>
      <c r="AX667" s="12" t="s">
        <v>78</v>
      </c>
      <c r="AY667" s="195" t="s">
        <v>132</v>
      </c>
    </row>
    <row r="668" spans="2:51" s="12" customFormat="1" ht="13.5">
      <c r="B668" s="194"/>
      <c r="D668" s="187" t="s">
        <v>141</v>
      </c>
      <c r="E668" s="195" t="s">
        <v>5</v>
      </c>
      <c r="F668" s="196" t="s">
        <v>661</v>
      </c>
      <c r="H668" s="197">
        <v>10.8</v>
      </c>
      <c r="I668" s="198"/>
      <c r="L668" s="194"/>
      <c r="M668" s="199"/>
      <c r="N668" s="200"/>
      <c r="O668" s="200"/>
      <c r="P668" s="200"/>
      <c r="Q668" s="200"/>
      <c r="R668" s="200"/>
      <c r="S668" s="200"/>
      <c r="T668" s="201"/>
      <c r="AT668" s="195" t="s">
        <v>141</v>
      </c>
      <c r="AU668" s="195" t="s">
        <v>87</v>
      </c>
      <c r="AV668" s="12" t="s">
        <v>87</v>
      </c>
      <c r="AW668" s="12" t="s">
        <v>41</v>
      </c>
      <c r="AX668" s="12" t="s">
        <v>78</v>
      </c>
      <c r="AY668" s="195" t="s">
        <v>132</v>
      </c>
    </row>
    <row r="669" spans="2:51" s="12" customFormat="1" ht="13.5">
      <c r="B669" s="194"/>
      <c r="D669" s="187" t="s">
        <v>141</v>
      </c>
      <c r="E669" s="195" t="s">
        <v>5</v>
      </c>
      <c r="F669" s="196" t="s">
        <v>662</v>
      </c>
      <c r="H669" s="197">
        <v>17.55</v>
      </c>
      <c r="I669" s="198"/>
      <c r="L669" s="194"/>
      <c r="M669" s="199"/>
      <c r="N669" s="200"/>
      <c r="O669" s="200"/>
      <c r="P669" s="200"/>
      <c r="Q669" s="200"/>
      <c r="R669" s="200"/>
      <c r="S669" s="200"/>
      <c r="T669" s="201"/>
      <c r="AT669" s="195" t="s">
        <v>141</v>
      </c>
      <c r="AU669" s="195" t="s">
        <v>87</v>
      </c>
      <c r="AV669" s="12" t="s">
        <v>87</v>
      </c>
      <c r="AW669" s="12" t="s">
        <v>41</v>
      </c>
      <c r="AX669" s="12" t="s">
        <v>78</v>
      </c>
      <c r="AY669" s="195" t="s">
        <v>132</v>
      </c>
    </row>
    <row r="670" spans="2:51" s="12" customFormat="1" ht="13.5">
      <c r="B670" s="194"/>
      <c r="D670" s="187" t="s">
        <v>141</v>
      </c>
      <c r="E670" s="195" t="s">
        <v>5</v>
      </c>
      <c r="F670" s="196" t="s">
        <v>663</v>
      </c>
      <c r="H670" s="197">
        <v>4.2</v>
      </c>
      <c r="I670" s="198"/>
      <c r="L670" s="194"/>
      <c r="M670" s="199"/>
      <c r="N670" s="200"/>
      <c r="O670" s="200"/>
      <c r="P670" s="200"/>
      <c r="Q670" s="200"/>
      <c r="R670" s="200"/>
      <c r="S670" s="200"/>
      <c r="T670" s="201"/>
      <c r="AT670" s="195" t="s">
        <v>141</v>
      </c>
      <c r="AU670" s="195" t="s">
        <v>87</v>
      </c>
      <c r="AV670" s="12" t="s">
        <v>87</v>
      </c>
      <c r="AW670" s="12" t="s">
        <v>41</v>
      </c>
      <c r="AX670" s="12" t="s">
        <v>78</v>
      </c>
      <c r="AY670" s="195" t="s">
        <v>132</v>
      </c>
    </row>
    <row r="671" spans="2:51" s="12" customFormat="1" ht="13.5">
      <c r="B671" s="194"/>
      <c r="D671" s="187" t="s">
        <v>141</v>
      </c>
      <c r="E671" s="195" t="s">
        <v>5</v>
      </c>
      <c r="F671" s="196" t="s">
        <v>664</v>
      </c>
      <c r="H671" s="197">
        <v>7.5</v>
      </c>
      <c r="I671" s="198"/>
      <c r="L671" s="194"/>
      <c r="M671" s="199"/>
      <c r="N671" s="200"/>
      <c r="O671" s="200"/>
      <c r="P671" s="200"/>
      <c r="Q671" s="200"/>
      <c r="R671" s="200"/>
      <c r="S671" s="200"/>
      <c r="T671" s="201"/>
      <c r="AT671" s="195" t="s">
        <v>141</v>
      </c>
      <c r="AU671" s="195" t="s">
        <v>87</v>
      </c>
      <c r="AV671" s="12" t="s">
        <v>87</v>
      </c>
      <c r="AW671" s="12" t="s">
        <v>41</v>
      </c>
      <c r="AX671" s="12" t="s">
        <v>78</v>
      </c>
      <c r="AY671" s="195" t="s">
        <v>132</v>
      </c>
    </row>
    <row r="672" spans="2:51" s="12" customFormat="1" ht="13.5">
      <c r="B672" s="194"/>
      <c r="D672" s="187" t="s">
        <v>141</v>
      </c>
      <c r="E672" s="195" t="s">
        <v>5</v>
      </c>
      <c r="F672" s="196" t="s">
        <v>665</v>
      </c>
      <c r="H672" s="197">
        <v>3.75</v>
      </c>
      <c r="I672" s="198"/>
      <c r="L672" s="194"/>
      <c r="M672" s="199"/>
      <c r="N672" s="200"/>
      <c r="O672" s="200"/>
      <c r="P672" s="200"/>
      <c r="Q672" s="200"/>
      <c r="R672" s="200"/>
      <c r="S672" s="200"/>
      <c r="T672" s="201"/>
      <c r="AT672" s="195" t="s">
        <v>141</v>
      </c>
      <c r="AU672" s="195" t="s">
        <v>87</v>
      </c>
      <c r="AV672" s="12" t="s">
        <v>87</v>
      </c>
      <c r="AW672" s="12" t="s">
        <v>41</v>
      </c>
      <c r="AX672" s="12" t="s">
        <v>78</v>
      </c>
      <c r="AY672" s="195" t="s">
        <v>132</v>
      </c>
    </row>
    <row r="673" spans="2:51" s="12" customFormat="1" ht="13.5">
      <c r="B673" s="194"/>
      <c r="D673" s="187" t="s">
        <v>141</v>
      </c>
      <c r="E673" s="195" t="s">
        <v>5</v>
      </c>
      <c r="F673" s="196" t="s">
        <v>666</v>
      </c>
      <c r="H673" s="197">
        <v>23.85</v>
      </c>
      <c r="I673" s="198"/>
      <c r="L673" s="194"/>
      <c r="M673" s="199"/>
      <c r="N673" s="200"/>
      <c r="O673" s="200"/>
      <c r="P673" s="200"/>
      <c r="Q673" s="200"/>
      <c r="R673" s="200"/>
      <c r="S673" s="200"/>
      <c r="T673" s="201"/>
      <c r="AT673" s="195" t="s">
        <v>141</v>
      </c>
      <c r="AU673" s="195" t="s">
        <v>87</v>
      </c>
      <c r="AV673" s="12" t="s">
        <v>87</v>
      </c>
      <c r="AW673" s="12" t="s">
        <v>41</v>
      </c>
      <c r="AX673" s="12" t="s">
        <v>78</v>
      </c>
      <c r="AY673" s="195" t="s">
        <v>132</v>
      </c>
    </row>
    <row r="674" spans="2:51" s="12" customFormat="1" ht="13.5">
      <c r="B674" s="194"/>
      <c r="D674" s="187" t="s">
        <v>141</v>
      </c>
      <c r="E674" s="195" t="s">
        <v>5</v>
      </c>
      <c r="F674" s="196" t="s">
        <v>667</v>
      </c>
      <c r="H674" s="197">
        <v>4.05</v>
      </c>
      <c r="I674" s="198"/>
      <c r="L674" s="194"/>
      <c r="M674" s="199"/>
      <c r="N674" s="200"/>
      <c r="O674" s="200"/>
      <c r="P674" s="200"/>
      <c r="Q674" s="200"/>
      <c r="R674" s="200"/>
      <c r="S674" s="200"/>
      <c r="T674" s="201"/>
      <c r="AT674" s="195" t="s">
        <v>141</v>
      </c>
      <c r="AU674" s="195" t="s">
        <v>87</v>
      </c>
      <c r="AV674" s="12" t="s">
        <v>87</v>
      </c>
      <c r="AW674" s="12" t="s">
        <v>41</v>
      </c>
      <c r="AX674" s="12" t="s">
        <v>78</v>
      </c>
      <c r="AY674" s="195" t="s">
        <v>132</v>
      </c>
    </row>
    <row r="675" spans="2:51" s="12" customFormat="1" ht="13.5">
      <c r="B675" s="194"/>
      <c r="D675" s="187" t="s">
        <v>141</v>
      </c>
      <c r="E675" s="195" t="s">
        <v>5</v>
      </c>
      <c r="F675" s="196" t="s">
        <v>668</v>
      </c>
      <c r="H675" s="197">
        <v>18.75</v>
      </c>
      <c r="I675" s="198"/>
      <c r="L675" s="194"/>
      <c r="M675" s="199"/>
      <c r="N675" s="200"/>
      <c r="O675" s="200"/>
      <c r="P675" s="200"/>
      <c r="Q675" s="200"/>
      <c r="R675" s="200"/>
      <c r="S675" s="200"/>
      <c r="T675" s="201"/>
      <c r="AT675" s="195" t="s">
        <v>141</v>
      </c>
      <c r="AU675" s="195" t="s">
        <v>87</v>
      </c>
      <c r="AV675" s="12" t="s">
        <v>87</v>
      </c>
      <c r="AW675" s="12" t="s">
        <v>41</v>
      </c>
      <c r="AX675" s="12" t="s">
        <v>78</v>
      </c>
      <c r="AY675" s="195" t="s">
        <v>132</v>
      </c>
    </row>
    <row r="676" spans="2:51" s="12" customFormat="1" ht="13.5">
      <c r="B676" s="194"/>
      <c r="D676" s="187" t="s">
        <v>141</v>
      </c>
      <c r="E676" s="195" t="s">
        <v>5</v>
      </c>
      <c r="F676" s="196" t="s">
        <v>669</v>
      </c>
      <c r="H676" s="197">
        <v>5.25</v>
      </c>
      <c r="I676" s="198"/>
      <c r="L676" s="194"/>
      <c r="M676" s="199"/>
      <c r="N676" s="200"/>
      <c r="O676" s="200"/>
      <c r="P676" s="200"/>
      <c r="Q676" s="200"/>
      <c r="R676" s="200"/>
      <c r="S676" s="200"/>
      <c r="T676" s="201"/>
      <c r="AT676" s="195" t="s">
        <v>141</v>
      </c>
      <c r="AU676" s="195" t="s">
        <v>87</v>
      </c>
      <c r="AV676" s="12" t="s">
        <v>87</v>
      </c>
      <c r="AW676" s="12" t="s">
        <v>41</v>
      </c>
      <c r="AX676" s="12" t="s">
        <v>78</v>
      </c>
      <c r="AY676" s="195" t="s">
        <v>132</v>
      </c>
    </row>
    <row r="677" spans="2:51" s="12" customFormat="1" ht="13.5">
      <c r="B677" s="194"/>
      <c r="D677" s="187" t="s">
        <v>141</v>
      </c>
      <c r="E677" s="195" t="s">
        <v>5</v>
      </c>
      <c r="F677" s="196" t="s">
        <v>670</v>
      </c>
      <c r="H677" s="197">
        <v>9.3000000000000007</v>
      </c>
      <c r="I677" s="198"/>
      <c r="L677" s="194"/>
      <c r="M677" s="199"/>
      <c r="N677" s="200"/>
      <c r="O677" s="200"/>
      <c r="P677" s="200"/>
      <c r="Q677" s="200"/>
      <c r="R677" s="200"/>
      <c r="S677" s="200"/>
      <c r="T677" s="201"/>
      <c r="AT677" s="195" t="s">
        <v>141</v>
      </c>
      <c r="AU677" s="195" t="s">
        <v>87</v>
      </c>
      <c r="AV677" s="12" t="s">
        <v>87</v>
      </c>
      <c r="AW677" s="12" t="s">
        <v>41</v>
      </c>
      <c r="AX677" s="12" t="s">
        <v>78</v>
      </c>
      <c r="AY677" s="195" t="s">
        <v>132</v>
      </c>
    </row>
    <row r="678" spans="2:51" s="12" customFormat="1" ht="13.5">
      <c r="B678" s="194"/>
      <c r="D678" s="187" t="s">
        <v>141</v>
      </c>
      <c r="E678" s="195" t="s">
        <v>5</v>
      </c>
      <c r="F678" s="196" t="s">
        <v>671</v>
      </c>
      <c r="H678" s="197">
        <v>3</v>
      </c>
      <c r="I678" s="198"/>
      <c r="L678" s="194"/>
      <c r="M678" s="199"/>
      <c r="N678" s="200"/>
      <c r="O678" s="200"/>
      <c r="P678" s="200"/>
      <c r="Q678" s="200"/>
      <c r="R678" s="200"/>
      <c r="S678" s="200"/>
      <c r="T678" s="201"/>
      <c r="AT678" s="195" t="s">
        <v>141</v>
      </c>
      <c r="AU678" s="195" t="s">
        <v>87</v>
      </c>
      <c r="AV678" s="12" t="s">
        <v>87</v>
      </c>
      <c r="AW678" s="12" t="s">
        <v>41</v>
      </c>
      <c r="AX678" s="12" t="s">
        <v>78</v>
      </c>
      <c r="AY678" s="195" t="s">
        <v>132</v>
      </c>
    </row>
    <row r="679" spans="2:51" s="12" customFormat="1" ht="13.5">
      <c r="B679" s="194"/>
      <c r="D679" s="187" t="s">
        <v>141</v>
      </c>
      <c r="E679" s="195" t="s">
        <v>5</v>
      </c>
      <c r="F679" s="196" t="s">
        <v>672</v>
      </c>
      <c r="H679" s="197">
        <v>9</v>
      </c>
      <c r="I679" s="198"/>
      <c r="L679" s="194"/>
      <c r="M679" s="199"/>
      <c r="N679" s="200"/>
      <c r="O679" s="200"/>
      <c r="P679" s="200"/>
      <c r="Q679" s="200"/>
      <c r="R679" s="200"/>
      <c r="S679" s="200"/>
      <c r="T679" s="201"/>
      <c r="AT679" s="195" t="s">
        <v>141</v>
      </c>
      <c r="AU679" s="195" t="s">
        <v>87</v>
      </c>
      <c r="AV679" s="12" t="s">
        <v>87</v>
      </c>
      <c r="AW679" s="12" t="s">
        <v>41</v>
      </c>
      <c r="AX679" s="12" t="s">
        <v>78</v>
      </c>
      <c r="AY679" s="195" t="s">
        <v>132</v>
      </c>
    </row>
    <row r="680" spans="2:51" s="12" customFormat="1" ht="13.5">
      <c r="B680" s="194"/>
      <c r="D680" s="187" t="s">
        <v>141</v>
      </c>
      <c r="E680" s="195" t="s">
        <v>5</v>
      </c>
      <c r="F680" s="196" t="s">
        <v>673</v>
      </c>
      <c r="H680" s="197">
        <v>5.85</v>
      </c>
      <c r="I680" s="198"/>
      <c r="L680" s="194"/>
      <c r="M680" s="199"/>
      <c r="N680" s="200"/>
      <c r="O680" s="200"/>
      <c r="P680" s="200"/>
      <c r="Q680" s="200"/>
      <c r="R680" s="200"/>
      <c r="S680" s="200"/>
      <c r="T680" s="201"/>
      <c r="AT680" s="195" t="s">
        <v>141</v>
      </c>
      <c r="AU680" s="195" t="s">
        <v>87</v>
      </c>
      <c r="AV680" s="12" t="s">
        <v>87</v>
      </c>
      <c r="AW680" s="12" t="s">
        <v>41</v>
      </c>
      <c r="AX680" s="12" t="s">
        <v>78</v>
      </c>
      <c r="AY680" s="195" t="s">
        <v>132</v>
      </c>
    </row>
    <row r="681" spans="2:51" s="12" customFormat="1" ht="13.5">
      <c r="B681" s="194"/>
      <c r="D681" s="187" t="s">
        <v>141</v>
      </c>
      <c r="E681" s="195" t="s">
        <v>5</v>
      </c>
      <c r="F681" s="196" t="s">
        <v>674</v>
      </c>
      <c r="H681" s="197">
        <v>4.875</v>
      </c>
      <c r="I681" s="198"/>
      <c r="L681" s="194"/>
      <c r="M681" s="199"/>
      <c r="N681" s="200"/>
      <c r="O681" s="200"/>
      <c r="P681" s="200"/>
      <c r="Q681" s="200"/>
      <c r="R681" s="200"/>
      <c r="S681" s="200"/>
      <c r="T681" s="201"/>
      <c r="AT681" s="195" t="s">
        <v>141</v>
      </c>
      <c r="AU681" s="195" t="s">
        <v>87</v>
      </c>
      <c r="AV681" s="12" t="s">
        <v>87</v>
      </c>
      <c r="AW681" s="12" t="s">
        <v>41</v>
      </c>
      <c r="AX681" s="12" t="s">
        <v>78</v>
      </c>
      <c r="AY681" s="195" t="s">
        <v>132</v>
      </c>
    </row>
    <row r="682" spans="2:51" s="12" customFormat="1" ht="13.5">
      <c r="B682" s="194"/>
      <c r="D682" s="187" t="s">
        <v>141</v>
      </c>
      <c r="E682" s="195" t="s">
        <v>5</v>
      </c>
      <c r="F682" s="196" t="s">
        <v>675</v>
      </c>
      <c r="H682" s="197">
        <v>6.6</v>
      </c>
      <c r="I682" s="198"/>
      <c r="L682" s="194"/>
      <c r="M682" s="199"/>
      <c r="N682" s="200"/>
      <c r="O682" s="200"/>
      <c r="P682" s="200"/>
      <c r="Q682" s="200"/>
      <c r="R682" s="200"/>
      <c r="S682" s="200"/>
      <c r="T682" s="201"/>
      <c r="AT682" s="195" t="s">
        <v>141</v>
      </c>
      <c r="AU682" s="195" t="s">
        <v>87</v>
      </c>
      <c r="AV682" s="12" t="s">
        <v>87</v>
      </c>
      <c r="AW682" s="12" t="s">
        <v>41</v>
      </c>
      <c r="AX682" s="12" t="s">
        <v>78</v>
      </c>
      <c r="AY682" s="195" t="s">
        <v>132</v>
      </c>
    </row>
    <row r="683" spans="2:51" s="12" customFormat="1" ht="13.5">
      <c r="B683" s="194"/>
      <c r="D683" s="187" t="s">
        <v>141</v>
      </c>
      <c r="E683" s="195" t="s">
        <v>5</v>
      </c>
      <c r="F683" s="196" t="s">
        <v>676</v>
      </c>
      <c r="H683" s="197">
        <v>4.875</v>
      </c>
      <c r="I683" s="198"/>
      <c r="L683" s="194"/>
      <c r="M683" s="199"/>
      <c r="N683" s="200"/>
      <c r="O683" s="200"/>
      <c r="P683" s="200"/>
      <c r="Q683" s="200"/>
      <c r="R683" s="200"/>
      <c r="S683" s="200"/>
      <c r="T683" s="201"/>
      <c r="AT683" s="195" t="s">
        <v>141</v>
      </c>
      <c r="AU683" s="195" t="s">
        <v>87</v>
      </c>
      <c r="AV683" s="12" t="s">
        <v>87</v>
      </c>
      <c r="AW683" s="12" t="s">
        <v>41</v>
      </c>
      <c r="AX683" s="12" t="s">
        <v>78</v>
      </c>
      <c r="AY683" s="195" t="s">
        <v>132</v>
      </c>
    </row>
    <row r="684" spans="2:51" s="12" customFormat="1" ht="13.5">
      <c r="B684" s="194"/>
      <c r="D684" s="187" t="s">
        <v>141</v>
      </c>
      <c r="E684" s="195" t="s">
        <v>5</v>
      </c>
      <c r="F684" s="196" t="s">
        <v>677</v>
      </c>
      <c r="H684" s="197">
        <v>6</v>
      </c>
      <c r="I684" s="198"/>
      <c r="L684" s="194"/>
      <c r="M684" s="199"/>
      <c r="N684" s="200"/>
      <c r="O684" s="200"/>
      <c r="P684" s="200"/>
      <c r="Q684" s="200"/>
      <c r="R684" s="200"/>
      <c r="S684" s="200"/>
      <c r="T684" s="201"/>
      <c r="AT684" s="195" t="s">
        <v>141</v>
      </c>
      <c r="AU684" s="195" t="s">
        <v>87</v>
      </c>
      <c r="AV684" s="12" t="s">
        <v>87</v>
      </c>
      <c r="AW684" s="12" t="s">
        <v>41</v>
      </c>
      <c r="AX684" s="12" t="s">
        <v>78</v>
      </c>
      <c r="AY684" s="195" t="s">
        <v>132</v>
      </c>
    </row>
    <row r="685" spans="2:51" s="12" customFormat="1" ht="13.5">
      <c r="B685" s="194"/>
      <c r="D685" s="187" t="s">
        <v>141</v>
      </c>
      <c r="E685" s="195" t="s">
        <v>5</v>
      </c>
      <c r="F685" s="196" t="s">
        <v>678</v>
      </c>
      <c r="H685" s="197">
        <v>4.2</v>
      </c>
      <c r="I685" s="198"/>
      <c r="L685" s="194"/>
      <c r="M685" s="199"/>
      <c r="N685" s="200"/>
      <c r="O685" s="200"/>
      <c r="P685" s="200"/>
      <c r="Q685" s="200"/>
      <c r="R685" s="200"/>
      <c r="S685" s="200"/>
      <c r="T685" s="201"/>
      <c r="AT685" s="195" t="s">
        <v>141</v>
      </c>
      <c r="AU685" s="195" t="s">
        <v>87</v>
      </c>
      <c r="AV685" s="12" t="s">
        <v>87</v>
      </c>
      <c r="AW685" s="12" t="s">
        <v>41</v>
      </c>
      <c r="AX685" s="12" t="s">
        <v>78</v>
      </c>
      <c r="AY685" s="195" t="s">
        <v>132</v>
      </c>
    </row>
    <row r="686" spans="2:51" s="12" customFormat="1" ht="13.5">
      <c r="B686" s="194"/>
      <c r="D686" s="187" t="s">
        <v>141</v>
      </c>
      <c r="E686" s="195" t="s">
        <v>5</v>
      </c>
      <c r="F686" s="196" t="s">
        <v>679</v>
      </c>
      <c r="H686" s="197">
        <v>3.45</v>
      </c>
      <c r="I686" s="198"/>
      <c r="L686" s="194"/>
      <c r="M686" s="199"/>
      <c r="N686" s="200"/>
      <c r="O686" s="200"/>
      <c r="P686" s="200"/>
      <c r="Q686" s="200"/>
      <c r="R686" s="200"/>
      <c r="S686" s="200"/>
      <c r="T686" s="201"/>
      <c r="AT686" s="195" t="s">
        <v>141</v>
      </c>
      <c r="AU686" s="195" t="s">
        <v>87</v>
      </c>
      <c r="AV686" s="12" t="s">
        <v>87</v>
      </c>
      <c r="AW686" s="12" t="s">
        <v>41</v>
      </c>
      <c r="AX686" s="12" t="s">
        <v>78</v>
      </c>
      <c r="AY686" s="195" t="s">
        <v>132</v>
      </c>
    </row>
    <row r="687" spans="2:51" s="12" customFormat="1" ht="13.5">
      <c r="B687" s="194"/>
      <c r="D687" s="187" t="s">
        <v>141</v>
      </c>
      <c r="E687" s="195" t="s">
        <v>5</v>
      </c>
      <c r="F687" s="196" t="s">
        <v>680</v>
      </c>
      <c r="H687" s="197">
        <v>4.2</v>
      </c>
      <c r="I687" s="198"/>
      <c r="L687" s="194"/>
      <c r="M687" s="199"/>
      <c r="N687" s="200"/>
      <c r="O687" s="200"/>
      <c r="P687" s="200"/>
      <c r="Q687" s="200"/>
      <c r="R687" s="200"/>
      <c r="S687" s="200"/>
      <c r="T687" s="201"/>
      <c r="AT687" s="195" t="s">
        <v>141</v>
      </c>
      <c r="AU687" s="195" t="s">
        <v>87</v>
      </c>
      <c r="AV687" s="12" t="s">
        <v>87</v>
      </c>
      <c r="AW687" s="12" t="s">
        <v>41</v>
      </c>
      <c r="AX687" s="12" t="s">
        <v>78</v>
      </c>
      <c r="AY687" s="195" t="s">
        <v>132</v>
      </c>
    </row>
    <row r="688" spans="2:51" s="12" customFormat="1" ht="13.5">
      <c r="B688" s="194"/>
      <c r="D688" s="187" t="s">
        <v>141</v>
      </c>
      <c r="E688" s="195" t="s">
        <v>5</v>
      </c>
      <c r="F688" s="196" t="s">
        <v>681</v>
      </c>
      <c r="H688" s="197">
        <v>4.05</v>
      </c>
      <c r="I688" s="198"/>
      <c r="L688" s="194"/>
      <c r="M688" s="199"/>
      <c r="N688" s="200"/>
      <c r="O688" s="200"/>
      <c r="P688" s="200"/>
      <c r="Q688" s="200"/>
      <c r="R688" s="200"/>
      <c r="S688" s="200"/>
      <c r="T688" s="201"/>
      <c r="AT688" s="195" t="s">
        <v>141</v>
      </c>
      <c r="AU688" s="195" t="s">
        <v>87</v>
      </c>
      <c r="AV688" s="12" t="s">
        <v>87</v>
      </c>
      <c r="AW688" s="12" t="s">
        <v>41</v>
      </c>
      <c r="AX688" s="12" t="s">
        <v>78</v>
      </c>
      <c r="AY688" s="195" t="s">
        <v>132</v>
      </c>
    </row>
    <row r="689" spans="2:51" s="12" customFormat="1" ht="13.5">
      <c r="B689" s="194"/>
      <c r="D689" s="187" t="s">
        <v>141</v>
      </c>
      <c r="E689" s="195" t="s">
        <v>5</v>
      </c>
      <c r="F689" s="196" t="s">
        <v>682</v>
      </c>
      <c r="H689" s="197">
        <v>24</v>
      </c>
      <c r="I689" s="198"/>
      <c r="L689" s="194"/>
      <c r="M689" s="199"/>
      <c r="N689" s="200"/>
      <c r="O689" s="200"/>
      <c r="P689" s="200"/>
      <c r="Q689" s="200"/>
      <c r="R689" s="200"/>
      <c r="S689" s="200"/>
      <c r="T689" s="201"/>
      <c r="AT689" s="195" t="s">
        <v>141</v>
      </c>
      <c r="AU689" s="195" t="s">
        <v>87</v>
      </c>
      <c r="AV689" s="12" t="s">
        <v>87</v>
      </c>
      <c r="AW689" s="12" t="s">
        <v>41</v>
      </c>
      <c r="AX689" s="12" t="s">
        <v>78</v>
      </c>
      <c r="AY689" s="195" t="s">
        <v>132</v>
      </c>
    </row>
    <row r="690" spans="2:51" s="12" customFormat="1" ht="13.5">
      <c r="B690" s="194"/>
      <c r="D690" s="187" t="s">
        <v>141</v>
      </c>
      <c r="E690" s="195" t="s">
        <v>5</v>
      </c>
      <c r="F690" s="196" t="s">
        <v>683</v>
      </c>
      <c r="H690" s="197">
        <v>24</v>
      </c>
      <c r="I690" s="198"/>
      <c r="L690" s="194"/>
      <c r="M690" s="199"/>
      <c r="N690" s="200"/>
      <c r="O690" s="200"/>
      <c r="P690" s="200"/>
      <c r="Q690" s="200"/>
      <c r="R690" s="200"/>
      <c r="S690" s="200"/>
      <c r="T690" s="201"/>
      <c r="AT690" s="195" t="s">
        <v>141</v>
      </c>
      <c r="AU690" s="195" t="s">
        <v>87</v>
      </c>
      <c r="AV690" s="12" t="s">
        <v>87</v>
      </c>
      <c r="AW690" s="12" t="s">
        <v>41</v>
      </c>
      <c r="AX690" s="12" t="s">
        <v>78</v>
      </c>
      <c r="AY690" s="195" t="s">
        <v>132</v>
      </c>
    </row>
    <row r="691" spans="2:51" s="12" customFormat="1" ht="13.5">
      <c r="B691" s="194"/>
      <c r="D691" s="187" t="s">
        <v>141</v>
      </c>
      <c r="E691" s="195" t="s">
        <v>5</v>
      </c>
      <c r="F691" s="196" t="s">
        <v>684</v>
      </c>
      <c r="H691" s="197">
        <v>9.3000000000000007</v>
      </c>
      <c r="I691" s="198"/>
      <c r="L691" s="194"/>
      <c r="M691" s="199"/>
      <c r="N691" s="200"/>
      <c r="O691" s="200"/>
      <c r="P691" s="200"/>
      <c r="Q691" s="200"/>
      <c r="R691" s="200"/>
      <c r="S691" s="200"/>
      <c r="T691" s="201"/>
      <c r="AT691" s="195" t="s">
        <v>141</v>
      </c>
      <c r="AU691" s="195" t="s">
        <v>87</v>
      </c>
      <c r="AV691" s="12" t="s">
        <v>87</v>
      </c>
      <c r="AW691" s="12" t="s">
        <v>41</v>
      </c>
      <c r="AX691" s="12" t="s">
        <v>78</v>
      </c>
      <c r="AY691" s="195" t="s">
        <v>132</v>
      </c>
    </row>
    <row r="692" spans="2:51" s="12" customFormat="1" ht="13.5">
      <c r="B692" s="194"/>
      <c r="D692" s="187" t="s">
        <v>141</v>
      </c>
      <c r="E692" s="195" t="s">
        <v>5</v>
      </c>
      <c r="F692" s="196" t="s">
        <v>685</v>
      </c>
      <c r="H692" s="197">
        <v>12.9</v>
      </c>
      <c r="I692" s="198"/>
      <c r="L692" s="194"/>
      <c r="M692" s="199"/>
      <c r="N692" s="200"/>
      <c r="O692" s="200"/>
      <c r="P692" s="200"/>
      <c r="Q692" s="200"/>
      <c r="R692" s="200"/>
      <c r="S692" s="200"/>
      <c r="T692" s="201"/>
      <c r="AT692" s="195" t="s">
        <v>141</v>
      </c>
      <c r="AU692" s="195" t="s">
        <v>87</v>
      </c>
      <c r="AV692" s="12" t="s">
        <v>87</v>
      </c>
      <c r="AW692" s="12" t="s">
        <v>41</v>
      </c>
      <c r="AX692" s="12" t="s">
        <v>78</v>
      </c>
      <c r="AY692" s="195" t="s">
        <v>132</v>
      </c>
    </row>
    <row r="693" spans="2:51" s="12" customFormat="1" ht="13.5">
      <c r="B693" s="194"/>
      <c r="D693" s="187" t="s">
        <v>141</v>
      </c>
      <c r="E693" s="195" t="s">
        <v>5</v>
      </c>
      <c r="F693" s="196" t="s">
        <v>686</v>
      </c>
      <c r="H693" s="197">
        <v>28.5</v>
      </c>
      <c r="I693" s="198"/>
      <c r="L693" s="194"/>
      <c r="M693" s="199"/>
      <c r="N693" s="200"/>
      <c r="O693" s="200"/>
      <c r="P693" s="200"/>
      <c r="Q693" s="200"/>
      <c r="R693" s="200"/>
      <c r="S693" s="200"/>
      <c r="T693" s="201"/>
      <c r="AT693" s="195" t="s">
        <v>141</v>
      </c>
      <c r="AU693" s="195" t="s">
        <v>87</v>
      </c>
      <c r="AV693" s="12" t="s">
        <v>87</v>
      </c>
      <c r="AW693" s="12" t="s">
        <v>41</v>
      </c>
      <c r="AX693" s="12" t="s">
        <v>78</v>
      </c>
      <c r="AY693" s="195" t="s">
        <v>132</v>
      </c>
    </row>
    <row r="694" spans="2:51" s="12" customFormat="1" ht="13.5">
      <c r="B694" s="194"/>
      <c r="D694" s="187" t="s">
        <v>141</v>
      </c>
      <c r="E694" s="195" t="s">
        <v>5</v>
      </c>
      <c r="F694" s="196" t="s">
        <v>687</v>
      </c>
      <c r="H694" s="197">
        <v>3</v>
      </c>
      <c r="I694" s="198"/>
      <c r="L694" s="194"/>
      <c r="M694" s="199"/>
      <c r="N694" s="200"/>
      <c r="O694" s="200"/>
      <c r="P694" s="200"/>
      <c r="Q694" s="200"/>
      <c r="R694" s="200"/>
      <c r="S694" s="200"/>
      <c r="T694" s="201"/>
      <c r="AT694" s="195" t="s">
        <v>141</v>
      </c>
      <c r="AU694" s="195" t="s">
        <v>87</v>
      </c>
      <c r="AV694" s="12" t="s">
        <v>87</v>
      </c>
      <c r="AW694" s="12" t="s">
        <v>41</v>
      </c>
      <c r="AX694" s="12" t="s">
        <v>78</v>
      </c>
      <c r="AY694" s="195" t="s">
        <v>132</v>
      </c>
    </row>
    <row r="695" spans="2:51" s="12" customFormat="1" ht="13.5">
      <c r="B695" s="194"/>
      <c r="D695" s="187" t="s">
        <v>141</v>
      </c>
      <c r="E695" s="195" t="s">
        <v>5</v>
      </c>
      <c r="F695" s="196" t="s">
        <v>688</v>
      </c>
      <c r="H695" s="197">
        <v>11.4</v>
      </c>
      <c r="I695" s="198"/>
      <c r="L695" s="194"/>
      <c r="M695" s="199"/>
      <c r="N695" s="200"/>
      <c r="O695" s="200"/>
      <c r="P695" s="200"/>
      <c r="Q695" s="200"/>
      <c r="R695" s="200"/>
      <c r="S695" s="200"/>
      <c r="T695" s="201"/>
      <c r="AT695" s="195" t="s">
        <v>141</v>
      </c>
      <c r="AU695" s="195" t="s">
        <v>87</v>
      </c>
      <c r="AV695" s="12" t="s">
        <v>87</v>
      </c>
      <c r="AW695" s="12" t="s">
        <v>41</v>
      </c>
      <c r="AX695" s="12" t="s">
        <v>78</v>
      </c>
      <c r="AY695" s="195" t="s">
        <v>132</v>
      </c>
    </row>
    <row r="696" spans="2:51" s="12" customFormat="1" ht="13.5">
      <c r="B696" s="194"/>
      <c r="D696" s="187" t="s">
        <v>141</v>
      </c>
      <c r="E696" s="195" t="s">
        <v>5</v>
      </c>
      <c r="F696" s="196" t="s">
        <v>689</v>
      </c>
      <c r="H696" s="197">
        <v>4.05</v>
      </c>
      <c r="I696" s="198"/>
      <c r="L696" s="194"/>
      <c r="M696" s="199"/>
      <c r="N696" s="200"/>
      <c r="O696" s="200"/>
      <c r="P696" s="200"/>
      <c r="Q696" s="200"/>
      <c r="R696" s="200"/>
      <c r="S696" s="200"/>
      <c r="T696" s="201"/>
      <c r="AT696" s="195" t="s">
        <v>141</v>
      </c>
      <c r="AU696" s="195" t="s">
        <v>87</v>
      </c>
      <c r="AV696" s="12" t="s">
        <v>87</v>
      </c>
      <c r="AW696" s="12" t="s">
        <v>41</v>
      </c>
      <c r="AX696" s="12" t="s">
        <v>78</v>
      </c>
      <c r="AY696" s="195" t="s">
        <v>132</v>
      </c>
    </row>
    <row r="697" spans="2:51" s="12" customFormat="1" ht="13.5">
      <c r="B697" s="194"/>
      <c r="D697" s="187" t="s">
        <v>141</v>
      </c>
      <c r="E697" s="195" t="s">
        <v>5</v>
      </c>
      <c r="F697" s="196" t="s">
        <v>682</v>
      </c>
      <c r="H697" s="197">
        <v>24</v>
      </c>
      <c r="I697" s="198"/>
      <c r="L697" s="194"/>
      <c r="M697" s="199"/>
      <c r="N697" s="200"/>
      <c r="O697" s="200"/>
      <c r="P697" s="200"/>
      <c r="Q697" s="200"/>
      <c r="R697" s="200"/>
      <c r="S697" s="200"/>
      <c r="T697" s="201"/>
      <c r="AT697" s="195" t="s">
        <v>141</v>
      </c>
      <c r="AU697" s="195" t="s">
        <v>87</v>
      </c>
      <c r="AV697" s="12" t="s">
        <v>87</v>
      </c>
      <c r="AW697" s="12" t="s">
        <v>41</v>
      </c>
      <c r="AX697" s="12" t="s">
        <v>78</v>
      </c>
      <c r="AY697" s="195" t="s">
        <v>132</v>
      </c>
    </row>
    <row r="698" spans="2:51" s="12" customFormat="1" ht="13.5">
      <c r="B698" s="194"/>
      <c r="D698" s="187" t="s">
        <v>141</v>
      </c>
      <c r="E698" s="195" t="s">
        <v>5</v>
      </c>
      <c r="F698" s="196" t="s">
        <v>690</v>
      </c>
      <c r="H698" s="197">
        <v>5.4</v>
      </c>
      <c r="I698" s="198"/>
      <c r="L698" s="194"/>
      <c r="M698" s="199"/>
      <c r="N698" s="200"/>
      <c r="O698" s="200"/>
      <c r="P698" s="200"/>
      <c r="Q698" s="200"/>
      <c r="R698" s="200"/>
      <c r="S698" s="200"/>
      <c r="T698" s="201"/>
      <c r="AT698" s="195" t="s">
        <v>141</v>
      </c>
      <c r="AU698" s="195" t="s">
        <v>87</v>
      </c>
      <c r="AV698" s="12" t="s">
        <v>87</v>
      </c>
      <c r="AW698" s="12" t="s">
        <v>41</v>
      </c>
      <c r="AX698" s="12" t="s">
        <v>78</v>
      </c>
      <c r="AY698" s="195" t="s">
        <v>132</v>
      </c>
    </row>
    <row r="699" spans="2:51" s="12" customFormat="1" ht="13.5">
      <c r="B699" s="194"/>
      <c r="D699" s="187" t="s">
        <v>141</v>
      </c>
      <c r="E699" s="195" t="s">
        <v>5</v>
      </c>
      <c r="F699" s="196" t="s">
        <v>691</v>
      </c>
      <c r="H699" s="197">
        <v>19.5</v>
      </c>
      <c r="I699" s="198"/>
      <c r="L699" s="194"/>
      <c r="M699" s="199"/>
      <c r="N699" s="200"/>
      <c r="O699" s="200"/>
      <c r="P699" s="200"/>
      <c r="Q699" s="200"/>
      <c r="R699" s="200"/>
      <c r="S699" s="200"/>
      <c r="T699" s="201"/>
      <c r="AT699" s="195" t="s">
        <v>141</v>
      </c>
      <c r="AU699" s="195" t="s">
        <v>87</v>
      </c>
      <c r="AV699" s="12" t="s">
        <v>87</v>
      </c>
      <c r="AW699" s="12" t="s">
        <v>41</v>
      </c>
      <c r="AX699" s="12" t="s">
        <v>78</v>
      </c>
      <c r="AY699" s="195" t="s">
        <v>132</v>
      </c>
    </row>
    <row r="700" spans="2:51" s="12" customFormat="1" ht="13.5">
      <c r="B700" s="194"/>
      <c r="D700" s="187" t="s">
        <v>141</v>
      </c>
      <c r="E700" s="195" t="s">
        <v>5</v>
      </c>
      <c r="F700" s="196" t="s">
        <v>692</v>
      </c>
      <c r="H700" s="197">
        <v>9.9</v>
      </c>
      <c r="I700" s="198"/>
      <c r="L700" s="194"/>
      <c r="M700" s="199"/>
      <c r="N700" s="200"/>
      <c r="O700" s="200"/>
      <c r="P700" s="200"/>
      <c r="Q700" s="200"/>
      <c r="R700" s="200"/>
      <c r="S700" s="200"/>
      <c r="T700" s="201"/>
      <c r="AT700" s="195" t="s">
        <v>141</v>
      </c>
      <c r="AU700" s="195" t="s">
        <v>87</v>
      </c>
      <c r="AV700" s="12" t="s">
        <v>87</v>
      </c>
      <c r="AW700" s="12" t="s">
        <v>41</v>
      </c>
      <c r="AX700" s="12" t="s">
        <v>78</v>
      </c>
      <c r="AY700" s="195" t="s">
        <v>132</v>
      </c>
    </row>
    <row r="701" spans="2:51" s="12" customFormat="1" ht="13.5">
      <c r="B701" s="194"/>
      <c r="D701" s="187" t="s">
        <v>141</v>
      </c>
      <c r="E701" s="195" t="s">
        <v>5</v>
      </c>
      <c r="F701" s="196" t="s">
        <v>693</v>
      </c>
      <c r="H701" s="197">
        <v>6.75</v>
      </c>
      <c r="I701" s="198"/>
      <c r="L701" s="194"/>
      <c r="M701" s="199"/>
      <c r="N701" s="200"/>
      <c r="O701" s="200"/>
      <c r="P701" s="200"/>
      <c r="Q701" s="200"/>
      <c r="R701" s="200"/>
      <c r="S701" s="200"/>
      <c r="T701" s="201"/>
      <c r="AT701" s="195" t="s">
        <v>141</v>
      </c>
      <c r="AU701" s="195" t="s">
        <v>87</v>
      </c>
      <c r="AV701" s="12" t="s">
        <v>87</v>
      </c>
      <c r="AW701" s="12" t="s">
        <v>41</v>
      </c>
      <c r="AX701" s="12" t="s">
        <v>78</v>
      </c>
      <c r="AY701" s="195" t="s">
        <v>132</v>
      </c>
    </row>
    <row r="702" spans="2:51" s="12" customFormat="1" ht="13.5">
      <c r="B702" s="194"/>
      <c r="D702" s="187" t="s">
        <v>141</v>
      </c>
      <c r="E702" s="195" t="s">
        <v>5</v>
      </c>
      <c r="F702" s="196" t="s">
        <v>694</v>
      </c>
      <c r="H702" s="197">
        <v>52.35</v>
      </c>
      <c r="I702" s="198"/>
      <c r="L702" s="194"/>
      <c r="M702" s="199"/>
      <c r="N702" s="200"/>
      <c r="O702" s="200"/>
      <c r="P702" s="200"/>
      <c r="Q702" s="200"/>
      <c r="R702" s="200"/>
      <c r="S702" s="200"/>
      <c r="T702" s="201"/>
      <c r="AT702" s="195" t="s">
        <v>141</v>
      </c>
      <c r="AU702" s="195" t="s">
        <v>87</v>
      </c>
      <c r="AV702" s="12" t="s">
        <v>87</v>
      </c>
      <c r="AW702" s="12" t="s">
        <v>41</v>
      </c>
      <c r="AX702" s="12" t="s">
        <v>78</v>
      </c>
      <c r="AY702" s="195" t="s">
        <v>132</v>
      </c>
    </row>
    <row r="703" spans="2:51" s="13" customFormat="1" ht="13.5">
      <c r="B703" s="202"/>
      <c r="D703" s="187" t="s">
        <v>141</v>
      </c>
      <c r="E703" s="203" t="s">
        <v>5</v>
      </c>
      <c r="F703" s="204" t="s">
        <v>150</v>
      </c>
      <c r="H703" s="205">
        <v>647.70000000000005</v>
      </c>
      <c r="I703" s="206"/>
      <c r="L703" s="202"/>
      <c r="M703" s="207"/>
      <c r="N703" s="208"/>
      <c r="O703" s="208"/>
      <c r="P703" s="208"/>
      <c r="Q703" s="208"/>
      <c r="R703" s="208"/>
      <c r="S703" s="208"/>
      <c r="T703" s="209"/>
      <c r="AT703" s="203" t="s">
        <v>141</v>
      </c>
      <c r="AU703" s="203" t="s">
        <v>87</v>
      </c>
      <c r="AV703" s="13" t="s">
        <v>151</v>
      </c>
      <c r="AW703" s="13" t="s">
        <v>41</v>
      </c>
      <c r="AX703" s="13" t="s">
        <v>78</v>
      </c>
      <c r="AY703" s="203" t="s">
        <v>132</v>
      </c>
    </row>
    <row r="704" spans="2:51" s="12" customFormat="1" ht="13.5">
      <c r="B704" s="194"/>
      <c r="D704" s="187" t="s">
        <v>141</v>
      </c>
      <c r="E704" s="195" t="s">
        <v>5</v>
      </c>
      <c r="F704" s="196" t="s">
        <v>635</v>
      </c>
      <c r="H704" s="197">
        <v>170.4</v>
      </c>
      <c r="I704" s="198"/>
      <c r="L704" s="194"/>
      <c r="M704" s="199"/>
      <c r="N704" s="200"/>
      <c r="O704" s="200"/>
      <c r="P704" s="200"/>
      <c r="Q704" s="200"/>
      <c r="R704" s="200"/>
      <c r="S704" s="200"/>
      <c r="T704" s="201"/>
      <c r="AT704" s="195" t="s">
        <v>141</v>
      </c>
      <c r="AU704" s="195" t="s">
        <v>87</v>
      </c>
      <c r="AV704" s="12" t="s">
        <v>87</v>
      </c>
      <c r="AW704" s="12" t="s">
        <v>41</v>
      </c>
      <c r="AX704" s="12" t="s">
        <v>78</v>
      </c>
      <c r="AY704" s="195" t="s">
        <v>132</v>
      </c>
    </row>
    <row r="705" spans="2:65" s="11" customFormat="1" ht="13.5">
      <c r="B705" s="186"/>
      <c r="D705" s="187" t="s">
        <v>141</v>
      </c>
      <c r="E705" s="188" t="s">
        <v>5</v>
      </c>
      <c r="F705" s="189" t="s">
        <v>636</v>
      </c>
      <c r="H705" s="188" t="s">
        <v>5</v>
      </c>
      <c r="I705" s="190"/>
      <c r="L705" s="186"/>
      <c r="M705" s="191"/>
      <c r="N705" s="192"/>
      <c r="O705" s="192"/>
      <c r="P705" s="192"/>
      <c r="Q705" s="192"/>
      <c r="R705" s="192"/>
      <c r="S705" s="192"/>
      <c r="T705" s="193"/>
      <c r="AT705" s="188" t="s">
        <v>141</v>
      </c>
      <c r="AU705" s="188" t="s">
        <v>87</v>
      </c>
      <c r="AV705" s="11" t="s">
        <v>25</v>
      </c>
      <c r="AW705" s="11" t="s">
        <v>41</v>
      </c>
      <c r="AX705" s="11" t="s">
        <v>78</v>
      </c>
      <c r="AY705" s="188" t="s">
        <v>132</v>
      </c>
    </row>
    <row r="706" spans="2:65" s="12" customFormat="1" ht="13.5">
      <c r="B706" s="194"/>
      <c r="D706" s="187" t="s">
        <v>141</v>
      </c>
      <c r="E706" s="195" t="s">
        <v>5</v>
      </c>
      <c r="F706" s="196" t="s">
        <v>513</v>
      </c>
      <c r="H706" s="197">
        <v>35</v>
      </c>
      <c r="I706" s="198"/>
      <c r="L706" s="194"/>
      <c r="M706" s="199"/>
      <c r="N706" s="200"/>
      <c r="O706" s="200"/>
      <c r="P706" s="200"/>
      <c r="Q706" s="200"/>
      <c r="R706" s="200"/>
      <c r="S706" s="200"/>
      <c r="T706" s="201"/>
      <c r="AT706" s="195" t="s">
        <v>141</v>
      </c>
      <c r="AU706" s="195" t="s">
        <v>87</v>
      </c>
      <c r="AV706" s="12" t="s">
        <v>87</v>
      </c>
      <c r="AW706" s="12" t="s">
        <v>41</v>
      </c>
      <c r="AX706" s="12" t="s">
        <v>78</v>
      </c>
      <c r="AY706" s="195" t="s">
        <v>132</v>
      </c>
    </row>
    <row r="707" spans="2:65" s="13" customFormat="1" ht="13.5">
      <c r="B707" s="202"/>
      <c r="D707" s="187" t="s">
        <v>141</v>
      </c>
      <c r="E707" s="203" t="s">
        <v>5</v>
      </c>
      <c r="F707" s="204" t="s">
        <v>150</v>
      </c>
      <c r="H707" s="205">
        <v>205.4</v>
      </c>
      <c r="I707" s="206"/>
      <c r="L707" s="202"/>
      <c r="M707" s="207"/>
      <c r="N707" s="208"/>
      <c r="O707" s="208"/>
      <c r="P707" s="208"/>
      <c r="Q707" s="208"/>
      <c r="R707" s="208"/>
      <c r="S707" s="208"/>
      <c r="T707" s="209"/>
      <c r="AT707" s="203" t="s">
        <v>141</v>
      </c>
      <c r="AU707" s="203" t="s">
        <v>87</v>
      </c>
      <c r="AV707" s="13" t="s">
        <v>151</v>
      </c>
      <c r="AW707" s="13" t="s">
        <v>41</v>
      </c>
      <c r="AX707" s="13" t="s">
        <v>78</v>
      </c>
      <c r="AY707" s="203" t="s">
        <v>132</v>
      </c>
    </row>
    <row r="708" spans="2:65" s="14" customFormat="1" ht="13.5">
      <c r="B708" s="210"/>
      <c r="D708" s="187" t="s">
        <v>141</v>
      </c>
      <c r="E708" s="211" t="s">
        <v>5</v>
      </c>
      <c r="F708" s="212" t="s">
        <v>160</v>
      </c>
      <c r="H708" s="213">
        <v>853.1</v>
      </c>
      <c r="I708" s="214"/>
      <c r="L708" s="210"/>
      <c r="M708" s="215"/>
      <c r="N708" s="216"/>
      <c r="O708" s="216"/>
      <c r="P708" s="216"/>
      <c r="Q708" s="216"/>
      <c r="R708" s="216"/>
      <c r="S708" s="216"/>
      <c r="T708" s="217"/>
      <c r="AT708" s="211" t="s">
        <v>141</v>
      </c>
      <c r="AU708" s="211" t="s">
        <v>87</v>
      </c>
      <c r="AV708" s="14" t="s">
        <v>139</v>
      </c>
      <c r="AW708" s="14" t="s">
        <v>41</v>
      </c>
      <c r="AX708" s="14" t="s">
        <v>25</v>
      </c>
      <c r="AY708" s="211" t="s">
        <v>132</v>
      </c>
    </row>
    <row r="709" spans="2:65" s="1" customFormat="1" ht="16.5" customHeight="1">
      <c r="B709" s="173"/>
      <c r="C709" s="174" t="s">
        <v>695</v>
      </c>
      <c r="D709" s="174" t="s">
        <v>135</v>
      </c>
      <c r="E709" s="175" t="s">
        <v>696</v>
      </c>
      <c r="F709" s="176" t="s">
        <v>697</v>
      </c>
      <c r="G709" s="177" t="s">
        <v>138</v>
      </c>
      <c r="H709" s="178">
        <v>12.611000000000001</v>
      </c>
      <c r="I709" s="179"/>
      <c r="J709" s="180">
        <f>ROUND(I709*H709,2)</f>
        <v>0</v>
      </c>
      <c r="K709" s="176" t="s">
        <v>5</v>
      </c>
      <c r="L709" s="42"/>
      <c r="M709" s="181" t="s">
        <v>5</v>
      </c>
      <c r="N709" s="182" t="s">
        <v>49</v>
      </c>
      <c r="O709" s="43"/>
      <c r="P709" s="183">
        <f>O709*H709</f>
        <v>0</v>
      </c>
      <c r="Q709" s="183">
        <v>0</v>
      </c>
      <c r="R709" s="183">
        <f>Q709*H709</f>
        <v>0</v>
      </c>
      <c r="S709" s="183">
        <v>4.8000000000000001E-2</v>
      </c>
      <c r="T709" s="184">
        <f>S709*H709</f>
        <v>0.60532800000000009</v>
      </c>
      <c r="AR709" s="24" t="s">
        <v>139</v>
      </c>
      <c r="AT709" s="24" t="s">
        <v>135</v>
      </c>
      <c r="AU709" s="24" t="s">
        <v>87</v>
      </c>
      <c r="AY709" s="24" t="s">
        <v>132</v>
      </c>
      <c r="BE709" s="185">
        <f>IF(N709="základní",J709,0)</f>
        <v>0</v>
      </c>
      <c r="BF709" s="185">
        <f>IF(N709="snížená",J709,0)</f>
        <v>0</v>
      </c>
      <c r="BG709" s="185">
        <f>IF(N709="zákl. přenesená",J709,0)</f>
        <v>0</v>
      </c>
      <c r="BH709" s="185">
        <f>IF(N709="sníž. přenesená",J709,0)</f>
        <v>0</v>
      </c>
      <c r="BI709" s="185">
        <f>IF(N709="nulová",J709,0)</f>
        <v>0</v>
      </c>
      <c r="BJ709" s="24" t="s">
        <v>25</v>
      </c>
      <c r="BK709" s="185">
        <f>ROUND(I709*H709,2)</f>
        <v>0</v>
      </c>
      <c r="BL709" s="24" t="s">
        <v>139</v>
      </c>
      <c r="BM709" s="24" t="s">
        <v>698</v>
      </c>
    </row>
    <row r="710" spans="2:65" s="12" customFormat="1" ht="13.5">
      <c r="B710" s="194"/>
      <c r="D710" s="187" t="s">
        <v>141</v>
      </c>
      <c r="E710" s="195" t="s">
        <v>5</v>
      </c>
      <c r="F710" s="196" t="s">
        <v>699</v>
      </c>
      <c r="H710" s="197">
        <v>0.88200000000000001</v>
      </c>
      <c r="I710" s="198"/>
      <c r="L710" s="194"/>
      <c r="M710" s="199"/>
      <c r="N710" s="200"/>
      <c r="O710" s="200"/>
      <c r="P710" s="200"/>
      <c r="Q710" s="200"/>
      <c r="R710" s="200"/>
      <c r="S710" s="200"/>
      <c r="T710" s="201"/>
      <c r="AT710" s="195" t="s">
        <v>141</v>
      </c>
      <c r="AU710" s="195" t="s">
        <v>87</v>
      </c>
      <c r="AV710" s="12" t="s">
        <v>87</v>
      </c>
      <c r="AW710" s="12" t="s">
        <v>41</v>
      </c>
      <c r="AX710" s="12" t="s">
        <v>78</v>
      </c>
      <c r="AY710" s="195" t="s">
        <v>132</v>
      </c>
    </row>
    <row r="711" spans="2:65" s="12" customFormat="1" ht="13.5">
      <c r="B711" s="194"/>
      <c r="D711" s="187" t="s">
        <v>141</v>
      </c>
      <c r="E711" s="195" t="s">
        <v>5</v>
      </c>
      <c r="F711" s="196" t="s">
        <v>700</v>
      </c>
      <c r="H711" s="197">
        <v>1.764</v>
      </c>
      <c r="I711" s="198"/>
      <c r="L711" s="194"/>
      <c r="M711" s="199"/>
      <c r="N711" s="200"/>
      <c r="O711" s="200"/>
      <c r="P711" s="200"/>
      <c r="Q711" s="200"/>
      <c r="R711" s="200"/>
      <c r="S711" s="200"/>
      <c r="T711" s="201"/>
      <c r="AT711" s="195" t="s">
        <v>141</v>
      </c>
      <c r="AU711" s="195" t="s">
        <v>87</v>
      </c>
      <c r="AV711" s="12" t="s">
        <v>87</v>
      </c>
      <c r="AW711" s="12" t="s">
        <v>41</v>
      </c>
      <c r="AX711" s="12" t="s">
        <v>78</v>
      </c>
      <c r="AY711" s="195" t="s">
        <v>132</v>
      </c>
    </row>
    <row r="712" spans="2:65" s="12" customFormat="1" ht="13.5">
      <c r="B712" s="194"/>
      <c r="D712" s="187" t="s">
        <v>141</v>
      </c>
      <c r="E712" s="195" t="s">
        <v>5</v>
      </c>
      <c r="F712" s="196" t="s">
        <v>701</v>
      </c>
      <c r="H712" s="197">
        <v>2.6459999999999999</v>
      </c>
      <c r="I712" s="198"/>
      <c r="L712" s="194"/>
      <c r="M712" s="199"/>
      <c r="N712" s="200"/>
      <c r="O712" s="200"/>
      <c r="P712" s="200"/>
      <c r="Q712" s="200"/>
      <c r="R712" s="200"/>
      <c r="S712" s="200"/>
      <c r="T712" s="201"/>
      <c r="AT712" s="195" t="s">
        <v>141</v>
      </c>
      <c r="AU712" s="195" t="s">
        <v>87</v>
      </c>
      <c r="AV712" s="12" t="s">
        <v>87</v>
      </c>
      <c r="AW712" s="12" t="s">
        <v>41</v>
      </c>
      <c r="AX712" s="12" t="s">
        <v>78</v>
      </c>
      <c r="AY712" s="195" t="s">
        <v>132</v>
      </c>
    </row>
    <row r="713" spans="2:65" s="12" customFormat="1" ht="13.5">
      <c r="B713" s="194"/>
      <c r="D713" s="187" t="s">
        <v>141</v>
      </c>
      <c r="E713" s="195" t="s">
        <v>5</v>
      </c>
      <c r="F713" s="196" t="s">
        <v>702</v>
      </c>
      <c r="H713" s="197">
        <v>4.32</v>
      </c>
      <c r="I713" s="198"/>
      <c r="L713" s="194"/>
      <c r="M713" s="199"/>
      <c r="N713" s="200"/>
      <c r="O713" s="200"/>
      <c r="P713" s="200"/>
      <c r="Q713" s="200"/>
      <c r="R713" s="200"/>
      <c r="S713" s="200"/>
      <c r="T713" s="201"/>
      <c r="AT713" s="195" t="s">
        <v>141</v>
      </c>
      <c r="AU713" s="195" t="s">
        <v>87</v>
      </c>
      <c r="AV713" s="12" t="s">
        <v>87</v>
      </c>
      <c r="AW713" s="12" t="s">
        <v>41</v>
      </c>
      <c r="AX713" s="12" t="s">
        <v>78</v>
      </c>
      <c r="AY713" s="195" t="s">
        <v>132</v>
      </c>
    </row>
    <row r="714" spans="2:65" s="12" customFormat="1" ht="13.5">
      <c r="B714" s="194"/>
      <c r="D714" s="187" t="s">
        <v>141</v>
      </c>
      <c r="E714" s="195" t="s">
        <v>5</v>
      </c>
      <c r="F714" s="196" t="s">
        <v>703</v>
      </c>
      <c r="H714" s="197">
        <v>2.1419999999999999</v>
      </c>
      <c r="I714" s="198"/>
      <c r="L714" s="194"/>
      <c r="M714" s="199"/>
      <c r="N714" s="200"/>
      <c r="O714" s="200"/>
      <c r="P714" s="200"/>
      <c r="Q714" s="200"/>
      <c r="R714" s="200"/>
      <c r="S714" s="200"/>
      <c r="T714" s="201"/>
      <c r="AT714" s="195" t="s">
        <v>141</v>
      </c>
      <c r="AU714" s="195" t="s">
        <v>87</v>
      </c>
      <c r="AV714" s="12" t="s">
        <v>87</v>
      </c>
      <c r="AW714" s="12" t="s">
        <v>41</v>
      </c>
      <c r="AX714" s="12" t="s">
        <v>78</v>
      </c>
      <c r="AY714" s="195" t="s">
        <v>132</v>
      </c>
    </row>
    <row r="715" spans="2:65" s="12" customFormat="1" ht="13.5">
      <c r="B715" s="194"/>
      <c r="D715" s="187" t="s">
        <v>141</v>
      </c>
      <c r="E715" s="195" t="s">
        <v>5</v>
      </c>
      <c r="F715" s="196" t="s">
        <v>704</v>
      </c>
      <c r="H715" s="197">
        <v>0.85699999999999998</v>
      </c>
      <c r="I715" s="198"/>
      <c r="L715" s="194"/>
      <c r="M715" s="199"/>
      <c r="N715" s="200"/>
      <c r="O715" s="200"/>
      <c r="P715" s="200"/>
      <c r="Q715" s="200"/>
      <c r="R715" s="200"/>
      <c r="S715" s="200"/>
      <c r="T715" s="201"/>
      <c r="AT715" s="195" t="s">
        <v>141</v>
      </c>
      <c r="AU715" s="195" t="s">
        <v>87</v>
      </c>
      <c r="AV715" s="12" t="s">
        <v>87</v>
      </c>
      <c r="AW715" s="12" t="s">
        <v>41</v>
      </c>
      <c r="AX715" s="12" t="s">
        <v>78</v>
      </c>
      <c r="AY715" s="195" t="s">
        <v>132</v>
      </c>
    </row>
    <row r="716" spans="2:65" s="14" customFormat="1" ht="13.5">
      <c r="B716" s="210"/>
      <c r="D716" s="187" t="s">
        <v>141</v>
      </c>
      <c r="E716" s="211" t="s">
        <v>5</v>
      </c>
      <c r="F716" s="212" t="s">
        <v>160</v>
      </c>
      <c r="H716" s="213">
        <v>12.611000000000001</v>
      </c>
      <c r="I716" s="214"/>
      <c r="L716" s="210"/>
      <c r="M716" s="215"/>
      <c r="N716" s="216"/>
      <c r="O716" s="216"/>
      <c r="P716" s="216"/>
      <c r="Q716" s="216"/>
      <c r="R716" s="216"/>
      <c r="S716" s="216"/>
      <c r="T716" s="217"/>
      <c r="AT716" s="211" t="s">
        <v>141</v>
      </c>
      <c r="AU716" s="211" t="s">
        <v>87</v>
      </c>
      <c r="AV716" s="14" t="s">
        <v>139</v>
      </c>
      <c r="AW716" s="14" t="s">
        <v>41</v>
      </c>
      <c r="AX716" s="14" t="s">
        <v>25</v>
      </c>
      <c r="AY716" s="211" t="s">
        <v>132</v>
      </c>
    </row>
    <row r="717" spans="2:65" s="1" customFormat="1" ht="16.5" customHeight="1">
      <c r="B717" s="173"/>
      <c r="C717" s="174" t="s">
        <v>705</v>
      </c>
      <c r="D717" s="174" t="s">
        <v>135</v>
      </c>
      <c r="E717" s="175" t="s">
        <v>706</v>
      </c>
      <c r="F717" s="176" t="s">
        <v>707</v>
      </c>
      <c r="G717" s="177" t="s">
        <v>138</v>
      </c>
      <c r="H717" s="178">
        <v>29.684000000000001</v>
      </c>
      <c r="I717" s="179"/>
      <c r="J717" s="180">
        <f>ROUND(I717*H717,2)</f>
        <v>0</v>
      </c>
      <c r="K717" s="176" t="s">
        <v>5</v>
      </c>
      <c r="L717" s="42"/>
      <c r="M717" s="181" t="s">
        <v>5</v>
      </c>
      <c r="N717" s="182" t="s">
        <v>49</v>
      </c>
      <c r="O717" s="43"/>
      <c r="P717" s="183">
        <f>O717*H717</f>
        <v>0</v>
      </c>
      <c r="Q717" s="183">
        <v>0</v>
      </c>
      <c r="R717" s="183">
        <f>Q717*H717</f>
        <v>0</v>
      </c>
      <c r="S717" s="183">
        <v>3.7999999999999999E-2</v>
      </c>
      <c r="T717" s="184">
        <f>S717*H717</f>
        <v>1.1279920000000001</v>
      </c>
      <c r="AR717" s="24" t="s">
        <v>139</v>
      </c>
      <c r="AT717" s="24" t="s">
        <v>135</v>
      </c>
      <c r="AU717" s="24" t="s">
        <v>87</v>
      </c>
      <c r="AY717" s="24" t="s">
        <v>132</v>
      </c>
      <c r="BE717" s="185">
        <f>IF(N717="základní",J717,0)</f>
        <v>0</v>
      </c>
      <c r="BF717" s="185">
        <f>IF(N717="snížená",J717,0)</f>
        <v>0</v>
      </c>
      <c r="BG717" s="185">
        <f>IF(N717="zákl. přenesená",J717,0)</f>
        <v>0</v>
      </c>
      <c r="BH717" s="185">
        <f>IF(N717="sníž. přenesená",J717,0)</f>
        <v>0</v>
      </c>
      <c r="BI717" s="185">
        <f>IF(N717="nulová",J717,0)</f>
        <v>0</v>
      </c>
      <c r="BJ717" s="24" t="s">
        <v>25</v>
      </c>
      <c r="BK717" s="185">
        <f>ROUND(I717*H717,2)</f>
        <v>0</v>
      </c>
      <c r="BL717" s="24" t="s">
        <v>139</v>
      </c>
      <c r="BM717" s="24" t="s">
        <v>708</v>
      </c>
    </row>
    <row r="718" spans="2:65" s="12" customFormat="1" ht="13.5">
      <c r="B718" s="194"/>
      <c r="D718" s="187" t="s">
        <v>141</v>
      </c>
      <c r="E718" s="195" t="s">
        <v>5</v>
      </c>
      <c r="F718" s="196" t="s">
        <v>387</v>
      </c>
      <c r="H718" s="197">
        <v>2.64</v>
      </c>
      <c r="I718" s="198"/>
      <c r="L718" s="194"/>
      <c r="M718" s="199"/>
      <c r="N718" s="200"/>
      <c r="O718" s="200"/>
      <c r="P718" s="200"/>
      <c r="Q718" s="200"/>
      <c r="R718" s="200"/>
      <c r="S718" s="200"/>
      <c r="T718" s="201"/>
      <c r="AT718" s="195" t="s">
        <v>141</v>
      </c>
      <c r="AU718" s="195" t="s">
        <v>87</v>
      </c>
      <c r="AV718" s="12" t="s">
        <v>87</v>
      </c>
      <c r="AW718" s="12" t="s">
        <v>41</v>
      </c>
      <c r="AX718" s="12" t="s">
        <v>78</v>
      </c>
      <c r="AY718" s="195" t="s">
        <v>132</v>
      </c>
    </row>
    <row r="719" spans="2:65" s="12" customFormat="1" ht="13.5">
      <c r="B719" s="194"/>
      <c r="D719" s="187" t="s">
        <v>141</v>
      </c>
      <c r="E719" s="195" t="s">
        <v>5</v>
      </c>
      <c r="F719" s="196" t="s">
        <v>388</v>
      </c>
      <c r="H719" s="197">
        <v>2.64</v>
      </c>
      <c r="I719" s="198"/>
      <c r="L719" s="194"/>
      <c r="M719" s="199"/>
      <c r="N719" s="200"/>
      <c r="O719" s="200"/>
      <c r="P719" s="200"/>
      <c r="Q719" s="200"/>
      <c r="R719" s="200"/>
      <c r="S719" s="200"/>
      <c r="T719" s="201"/>
      <c r="AT719" s="195" t="s">
        <v>141</v>
      </c>
      <c r="AU719" s="195" t="s">
        <v>87</v>
      </c>
      <c r="AV719" s="12" t="s">
        <v>87</v>
      </c>
      <c r="AW719" s="12" t="s">
        <v>41</v>
      </c>
      <c r="AX719" s="12" t="s">
        <v>78</v>
      </c>
      <c r="AY719" s="195" t="s">
        <v>132</v>
      </c>
    </row>
    <row r="720" spans="2:65" s="12" customFormat="1" ht="13.5">
      <c r="B720" s="194"/>
      <c r="D720" s="187" t="s">
        <v>141</v>
      </c>
      <c r="E720" s="195" t="s">
        <v>5</v>
      </c>
      <c r="F720" s="196" t="s">
        <v>709</v>
      </c>
      <c r="H720" s="197">
        <v>7.7590000000000003</v>
      </c>
      <c r="I720" s="198"/>
      <c r="L720" s="194"/>
      <c r="M720" s="199"/>
      <c r="N720" s="200"/>
      <c r="O720" s="200"/>
      <c r="P720" s="200"/>
      <c r="Q720" s="200"/>
      <c r="R720" s="200"/>
      <c r="S720" s="200"/>
      <c r="T720" s="201"/>
      <c r="AT720" s="195" t="s">
        <v>141</v>
      </c>
      <c r="AU720" s="195" t="s">
        <v>87</v>
      </c>
      <c r="AV720" s="12" t="s">
        <v>87</v>
      </c>
      <c r="AW720" s="12" t="s">
        <v>41</v>
      </c>
      <c r="AX720" s="12" t="s">
        <v>78</v>
      </c>
      <c r="AY720" s="195" t="s">
        <v>132</v>
      </c>
    </row>
    <row r="721" spans="2:65" s="12" customFormat="1" ht="13.5">
      <c r="B721" s="194"/>
      <c r="D721" s="187" t="s">
        <v>141</v>
      </c>
      <c r="E721" s="195" t="s">
        <v>5</v>
      </c>
      <c r="F721" s="196" t="s">
        <v>389</v>
      </c>
      <c r="H721" s="197">
        <v>2.331</v>
      </c>
      <c r="I721" s="198"/>
      <c r="L721" s="194"/>
      <c r="M721" s="199"/>
      <c r="N721" s="200"/>
      <c r="O721" s="200"/>
      <c r="P721" s="200"/>
      <c r="Q721" s="200"/>
      <c r="R721" s="200"/>
      <c r="S721" s="200"/>
      <c r="T721" s="201"/>
      <c r="AT721" s="195" t="s">
        <v>141</v>
      </c>
      <c r="AU721" s="195" t="s">
        <v>87</v>
      </c>
      <c r="AV721" s="12" t="s">
        <v>87</v>
      </c>
      <c r="AW721" s="12" t="s">
        <v>41</v>
      </c>
      <c r="AX721" s="12" t="s">
        <v>78</v>
      </c>
      <c r="AY721" s="195" t="s">
        <v>132</v>
      </c>
    </row>
    <row r="722" spans="2:65" s="12" customFormat="1" ht="13.5">
      <c r="B722" s="194"/>
      <c r="D722" s="187" t="s">
        <v>141</v>
      </c>
      <c r="E722" s="195" t="s">
        <v>5</v>
      </c>
      <c r="F722" s="196" t="s">
        <v>710</v>
      </c>
      <c r="H722" s="197">
        <v>2.294</v>
      </c>
      <c r="I722" s="198"/>
      <c r="L722" s="194"/>
      <c r="M722" s="199"/>
      <c r="N722" s="200"/>
      <c r="O722" s="200"/>
      <c r="P722" s="200"/>
      <c r="Q722" s="200"/>
      <c r="R722" s="200"/>
      <c r="S722" s="200"/>
      <c r="T722" s="201"/>
      <c r="AT722" s="195" t="s">
        <v>141</v>
      </c>
      <c r="AU722" s="195" t="s">
        <v>87</v>
      </c>
      <c r="AV722" s="12" t="s">
        <v>87</v>
      </c>
      <c r="AW722" s="12" t="s">
        <v>41</v>
      </c>
      <c r="AX722" s="12" t="s">
        <v>78</v>
      </c>
      <c r="AY722" s="195" t="s">
        <v>132</v>
      </c>
    </row>
    <row r="723" spans="2:65" s="12" customFormat="1" ht="13.5">
      <c r="B723" s="194"/>
      <c r="D723" s="187" t="s">
        <v>141</v>
      </c>
      <c r="E723" s="195" t="s">
        <v>5</v>
      </c>
      <c r="F723" s="196" t="s">
        <v>456</v>
      </c>
      <c r="H723" s="197">
        <v>2.0089999999999999</v>
      </c>
      <c r="I723" s="198"/>
      <c r="L723" s="194"/>
      <c r="M723" s="199"/>
      <c r="N723" s="200"/>
      <c r="O723" s="200"/>
      <c r="P723" s="200"/>
      <c r="Q723" s="200"/>
      <c r="R723" s="200"/>
      <c r="S723" s="200"/>
      <c r="T723" s="201"/>
      <c r="AT723" s="195" t="s">
        <v>141</v>
      </c>
      <c r="AU723" s="195" t="s">
        <v>87</v>
      </c>
      <c r="AV723" s="12" t="s">
        <v>87</v>
      </c>
      <c r="AW723" s="12" t="s">
        <v>41</v>
      </c>
      <c r="AX723" s="12" t="s">
        <v>78</v>
      </c>
      <c r="AY723" s="195" t="s">
        <v>132</v>
      </c>
    </row>
    <row r="724" spans="2:65" s="12" customFormat="1" ht="13.5">
      <c r="B724" s="194"/>
      <c r="D724" s="187" t="s">
        <v>141</v>
      </c>
      <c r="E724" s="195" t="s">
        <v>5</v>
      </c>
      <c r="F724" s="196" t="s">
        <v>711</v>
      </c>
      <c r="H724" s="197">
        <v>4.76</v>
      </c>
      <c r="I724" s="198"/>
      <c r="L724" s="194"/>
      <c r="M724" s="199"/>
      <c r="N724" s="200"/>
      <c r="O724" s="200"/>
      <c r="P724" s="200"/>
      <c r="Q724" s="200"/>
      <c r="R724" s="200"/>
      <c r="S724" s="200"/>
      <c r="T724" s="201"/>
      <c r="AT724" s="195" t="s">
        <v>141</v>
      </c>
      <c r="AU724" s="195" t="s">
        <v>87</v>
      </c>
      <c r="AV724" s="12" t="s">
        <v>87</v>
      </c>
      <c r="AW724" s="12" t="s">
        <v>41</v>
      </c>
      <c r="AX724" s="12" t="s">
        <v>78</v>
      </c>
      <c r="AY724" s="195" t="s">
        <v>132</v>
      </c>
    </row>
    <row r="725" spans="2:65" s="12" customFormat="1" ht="13.5">
      <c r="B725" s="194"/>
      <c r="D725" s="187" t="s">
        <v>141</v>
      </c>
      <c r="E725" s="195" t="s">
        <v>5</v>
      </c>
      <c r="F725" s="196" t="s">
        <v>712</v>
      </c>
      <c r="H725" s="197">
        <v>3.613</v>
      </c>
      <c r="I725" s="198"/>
      <c r="L725" s="194"/>
      <c r="M725" s="199"/>
      <c r="N725" s="200"/>
      <c r="O725" s="200"/>
      <c r="P725" s="200"/>
      <c r="Q725" s="200"/>
      <c r="R725" s="200"/>
      <c r="S725" s="200"/>
      <c r="T725" s="201"/>
      <c r="AT725" s="195" t="s">
        <v>141</v>
      </c>
      <c r="AU725" s="195" t="s">
        <v>87</v>
      </c>
      <c r="AV725" s="12" t="s">
        <v>87</v>
      </c>
      <c r="AW725" s="12" t="s">
        <v>41</v>
      </c>
      <c r="AX725" s="12" t="s">
        <v>78</v>
      </c>
      <c r="AY725" s="195" t="s">
        <v>132</v>
      </c>
    </row>
    <row r="726" spans="2:65" s="12" customFormat="1" ht="13.5">
      <c r="B726" s="194"/>
      <c r="D726" s="187" t="s">
        <v>141</v>
      </c>
      <c r="E726" s="195" t="s">
        <v>5</v>
      </c>
      <c r="F726" s="196" t="s">
        <v>713</v>
      </c>
      <c r="H726" s="197">
        <v>1.6379999999999999</v>
      </c>
      <c r="I726" s="198"/>
      <c r="L726" s="194"/>
      <c r="M726" s="199"/>
      <c r="N726" s="200"/>
      <c r="O726" s="200"/>
      <c r="P726" s="200"/>
      <c r="Q726" s="200"/>
      <c r="R726" s="200"/>
      <c r="S726" s="200"/>
      <c r="T726" s="201"/>
      <c r="AT726" s="195" t="s">
        <v>141</v>
      </c>
      <c r="AU726" s="195" t="s">
        <v>87</v>
      </c>
      <c r="AV726" s="12" t="s">
        <v>87</v>
      </c>
      <c r="AW726" s="12" t="s">
        <v>41</v>
      </c>
      <c r="AX726" s="12" t="s">
        <v>78</v>
      </c>
      <c r="AY726" s="195" t="s">
        <v>132</v>
      </c>
    </row>
    <row r="727" spans="2:65" s="14" customFormat="1" ht="13.5">
      <c r="B727" s="210"/>
      <c r="D727" s="187" t="s">
        <v>141</v>
      </c>
      <c r="E727" s="211" t="s">
        <v>5</v>
      </c>
      <c r="F727" s="212" t="s">
        <v>160</v>
      </c>
      <c r="H727" s="213">
        <v>29.684000000000001</v>
      </c>
      <c r="I727" s="214"/>
      <c r="L727" s="210"/>
      <c r="M727" s="215"/>
      <c r="N727" s="216"/>
      <c r="O727" s="216"/>
      <c r="P727" s="216"/>
      <c r="Q727" s="216"/>
      <c r="R727" s="216"/>
      <c r="S727" s="216"/>
      <c r="T727" s="217"/>
      <c r="AT727" s="211" t="s">
        <v>141</v>
      </c>
      <c r="AU727" s="211" t="s">
        <v>87</v>
      </c>
      <c r="AV727" s="14" t="s">
        <v>139</v>
      </c>
      <c r="AW727" s="14" t="s">
        <v>41</v>
      </c>
      <c r="AX727" s="14" t="s">
        <v>25</v>
      </c>
      <c r="AY727" s="211" t="s">
        <v>132</v>
      </c>
    </row>
    <row r="728" spans="2:65" s="1" customFormat="1" ht="16.5" customHeight="1">
      <c r="B728" s="173"/>
      <c r="C728" s="174" t="s">
        <v>714</v>
      </c>
      <c r="D728" s="174" t="s">
        <v>135</v>
      </c>
      <c r="E728" s="175" t="s">
        <v>715</v>
      </c>
      <c r="F728" s="176" t="s">
        <v>716</v>
      </c>
      <c r="G728" s="177" t="s">
        <v>138</v>
      </c>
      <c r="H728" s="178">
        <v>84.72</v>
      </c>
      <c r="I728" s="179"/>
      <c r="J728" s="180">
        <f>ROUND(I728*H728,2)</f>
        <v>0</v>
      </c>
      <c r="K728" s="176" t="s">
        <v>5</v>
      </c>
      <c r="L728" s="42"/>
      <c r="M728" s="181" t="s">
        <v>5</v>
      </c>
      <c r="N728" s="182" t="s">
        <v>49</v>
      </c>
      <c r="O728" s="43"/>
      <c r="P728" s="183">
        <f>O728*H728</f>
        <v>0</v>
      </c>
      <c r="Q728" s="183">
        <v>0</v>
      </c>
      <c r="R728" s="183">
        <f>Q728*H728</f>
        <v>0</v>
      </c>
      <c r="S728" s="183">
        <v>3.4000000000000002E-2</v>
      </c>
      <c r="T728" s="184">
        <f>S728*H728</f>
        <v>2.8804800000000004</v>
      </c>
      <c r="AR728" s="24" t="s">
        <v>139</v>
      </c>
      <c r="AT728" s="24" t="s">
        <v>135</v>
      </c>
      <c r="AU728" s="24" t="s">
        <v>87</v>
      </c>
      <c r="AY728" s="24" t="s">
        <v>132</v>
      </c>
      <c r="BE728" s="185">
        <f>IF(N728="základní",J728,0)</f>
        <v>0</v>
      </c>
      <c r="BF728" s="185">
        <f>IF(N728="snížená",J728,0)</f>
        <v>0</v>
      </c>
      <c r="BG728" s="185">
        <f>IF(N728="zákl. přenesená",J728,0)</f>
        <v>0</v>
      </c>
      <c r="BH728" s="185">
        <f>IF(N728="sníž. přenesená",J728,0)</f>
        <v>0</v>
      </c>
      <c r="BI728" s="185">
        <f>IF(N728="nulová",J728,0)</f>
        <v>0</v>
      </c>
      <c r="BJ728" s="24" t="s">
        <v>25</v>
      </c>
      <c r="BK728" s="185">
        <f>ROUND(I728*H728,2)</f>
        <v>0</v>
      </c>
      <c r="BL728" s="24" t="s">
        <v>139</v>
      </c>
      <c r="BM728" s="24" t="s">
        <v>717</v>
      </c>
    </row>
    <row r="729" spans="2:65" s="12" customFormat="1" ht="13.5">
      <c r="B729" s="194"/>
      <c r="D729" s="187" t="s">
        <v>141</v>
      </c>
      <c r="E729" s="195" t="s">
        <v>5</v>
      </c>
      <c r="F729" s="196" t="s">
        <v>718</v>
      </c>
      <c r="H729" s="197">
        <v>4.782</v>
      </c>
      <c r="I729" s="198"/>
      <c r="L729" s="194"/>
      <c r="M729" s="199"/>
      <c r="N729" s="200"/>
      <c r="O729" s="200"/>
      <c r="P729" s="200"/>
      <c r="Q729" s="200"/>
      <c r="R729" s="200"/>
      <c r="S729" s="200"/>
      <c r="T729" s="201"/>
      <c r="AT729" s="195" t="s">
        <v>141</v>
      </c>
      <c r="AU729" s="195" t="s">
        <v>87</v>
      </c>
      <c r="AV729" s="12" t="s">
        <v>87</v>
      </c>
      <c r="AW729" s="12" t="s">
        <v>41</v>
      </c>
      <c r="AX729" s="12" t="s">
        <v>78</v>
      </c>
      <c r="AY729" s="195" t="s">
        <v>132</v>
      </c>
    </row>
    <row r="730" spans="2:65" s="12" customFormat="1" ht="13.5">
      <c r="B730" s="194"/>
      <c r="D730" s="187" t="s">
        <v>141</v>
      </c>
      <c r="E730" s="195" t="s">
        <v>5</v>
      </c>
      <c r="F730" s="196" t="s">
        <v>440</v>
      </c>
      <c r="H730" s="197">
        <v>3.4849999999999999</v>
      </c>
      <c r="I730" s="198"/>
      <c r="L730" s="194"/>
      <c r="M730" s="199"/>
      <c r="N730" s="200"/>
      <c r="O730" s="200"/>
      <c r="P730" s="200"/>
      <c r="Q730" s="200"/>
      <c r="R730" s="200"/>
      <c r="S730" s="200"/>
      <c r="T730" s="201"/>
      <c r="AT730" s="195" t="s">
        <v>141</v>
      </c>
      <c r="AU730" s="195" t="s">
        <v>87</v>
      </c>
      <c r="AV730" s="12" t="s">
        <v>87</v>
      </c>
      <c r="AW730" s="12" t="s">
        <v>41</v>
      </c>
      <c r="AX730" s="12" t="s">
        <v>78</v>
      </c>
      <c r="AY730" s="195" t="s">
        <v>132</v>
      </c>
    </row>
    <row r="731" spans="2:65" s="12" customFormat="1" ht="13.5">
      <c r="B731" s="194"/>
      <c r="D731" s="187" t="s">
        <v>141</v>
      </c>
      <c r="E731" s="195" t="s">
        <v>5</v>
      </c>
      <c r="F731" s="196" t="s">
        <v>422</v>
      </c>
      <c r="H731" s="197">
        <v>2.9180000000000001</v>
      </c>
      <c r="I731" s="198"/>
      <c r="L731" s="194"/>
      <c r="M731" s="199"/>
      <c r="N731" s="200"/>
      <c r="O731" s="200"/>
      <c r="P731" s="200"/>
      <c r="Q731" s="200"/>
      <c r="R731" s="200"/>
      <c r="S731" s="200"/>
      <c r="T731" s="201"/>
      <c r="AT731" s="195" t="s">
        <v>141</v>
      </c>
      <c r="AU731" s="195" t="s">
        <v>87</v>
      </c>
      <c r="AV731" s="12" t="s">
        <v>87</v>
      </c>
      <c r="AW731" s="12" t="s">
        <v>41</v>
      </c>
      <c r="AX731" s="12" t="s">
        <v>78</v>
      </c>
      <c r="AY731" s="195" t="s">
        <v>132</v>
      </c>
    </row>
    <row r="732" spans="2:65" s="12" customFormat="1" ht="13.5">
      <c r="B732" s="194"/>
      <c r="D732" s="187" t="s">
        <v>141</v>
      </c>
      <c r="E732" s="195" t="s">
        <v>5</v>
      </c>
      <c r="F732" s="196" t="s">
        <v>719</v>
      </c>
      <c r="H732" s="197">
        <v>2.8220000000000001</v>
      </c>
      <c r="I732" s="198"/>
      <c r="L732" s="194"/>
      <c r="M732" s="199"/>
      <c r="N732" s="200"/>
      <c r="O732" s="200"/>
      <c r="P732" s="200"/>
      <c r="Q732" s="200"/>
      <c r="R732" s="200"/>
      <c r="S732" s="200"/>
      <c r="T732" s="201"/>
      <c r="AT732" s="195" t="s">
        <v>141</v>
      </c>
      <c r="AU732" s="195" t="s">
        <v>87</v>
      </c>
      <c r="AV732" s="12" t="s">
        <v>87</v>
      </c>
      <c r="AW732" s="12" t="s">
        <v>41</v>
      </c>
      <c r="AX732" s="12" t="s">
        <v>78</v>
      </c>
      <c r="AY732" s="195" t="s">
        <v>132</v>
      </c>
    </row>
    <row r="733" spans="2:65" s="12" customFormat="1" ht="13.5">
      <c r="B733" s="194"/>
      <c r="D733" s="187" t="s">
        <v>141</v>
      </c>
      <c r="E733" s="195" t="s">
        <v>5</v>
      </c>
      <c r="F733" s="196" t="s">
        <v>425</v>
      </c>
      <c r="H733" s="197">
        <v>5.8369999999999997</v>
      </c>
      <c r="I733" s="198"/>
      <c r="L733" s="194"/>
      <c r="M733" s="199"/>
      <c r="N733" s="200"/>
      <c r="O733" s="200"/>
      <c r="P733" s="200"/>
      <c r="Q733" s="200"/>
      <c r="R733" s="200"/>
      <c r="S733" s="200"/>
      <c r="T733" s="201"/>
      <c r="AT733" s="195" t="s">
        <v>141</v>
      </c>
      <c r="AU733" s="195" t="s">
        <v>87</v>
      </c>
      <c r="AV733" s="12" t="s">
        <v>87</v>
      </c>
      <c r="AW733" s="12" t="s">
        <v>41</v>
      </c>
      <c r="AX733" s="12" t="s">
        <v>78</v>
      </c>
      <c r="AY733" s="195" t="s">
        <v>132</v>
      </c>
    </row>
    <row r="734" spans="2:65" s="12" customFormat="1" ht="13.5">
      <c r="B734" s="194"/>
      <c r="D734" s="187" t="s">
        <v>141</v>
      </c>
      <c r="E734" s="195" t="s">
        <v>5</v>
      </c>
      <c r="F734" s="196" t="s">
        <v>720</v>
      </c>
      <c r="H734" s="197">
        <v>2.8220000000000001</v>
      </c>
      <c r="I734" s="198"/>
      <c r="L734" s="194"/>
      <c r="M734" s="199"/>
      <c r="N734" s="200"/>
      <c r="O734" s="200"/>
      <c r="P734" s="200"/>
      <c r="Q734" s="200"/>
      <c r="R734" s="200"/>
      <c r="S734" s="200"/>
      <c r="T734" s="201"/>
      <c r="AT734" s="195" t="s">
        <v>141</v>
      </c>
      <c r="AU734" s="195" t="s">
        <v>87</v>
      </c>
      <c r="AV734" s="12" t="s">
        <v>87</v>
      </c>
      <c r="AW734" s="12" t="s">
        <v>41</v>
      </c>
      <c r="AX734" s="12" t="s">
        <v>78</v>
      </c>
      <c r="AY734" s="195" t="s">
        <v>132</v>
      </c>
    </row>
    <row r="735" spans="2:65" s="12" customFormat="1" ht="13.5">
      <c r="B735" s="194"/>
      <c r="D735" s="187" t="s">
        <v>141</v>
      </c>
      <c r="E735" s="195" t="s">
        <v>5</v>
      </c>
      <c r="F735" s="196" t="s">
        <v>721</v>
      </c>
      <c r="H735" s="197">
        <v>4.7430000000000003</v>
      </c>
      <c r="I735" s="198"/>
      <c r="L735" s="194"/>
      <c r="M735" s="199"/>
      <c r="N735" s="200"/>
      <c r="O735" s="200"/>
      <c r="P735" s="200"/>
      <c r="Q735" s="200"/>
      <c r="R735" s="200"/>
      <c r="S735" s="200"/>
      <c r="T735" s="201"/>
      <c r="AT735" s="195" t="s">
        <v>141</v>
      </c>
      <c r="AU735" s="195" t="s">
        <v>87</v>
      </c>
      <c r="AV735" s="12" t="s">
        <v>87</v>
      </c>
      <c r="AW735" s="12" t="s">
        <v>41</v>
      </c>
      <c r="AX735" s="12" t="s">
        <v>78</v>
      </c>
      <c r="AY735" s="195" t="s">
        <v>132</v>
      </c>
    </row>
    <row r="736" spans="2:65" s="12" customFormat="1" ht="13.5">
      <c r="B736" s="194"/>
      <c r="D736" s="187" t="s">
        <v>141</v>
      </c>
      <c r="E736" s="195" t="s">
        <v>5</v>
      </c>
      <c r="F736" s="196" t="s">
        <v>722</v>
      </c>
      <c r="H736" s="197">
        <v>2.8620000000000001</v>
      </c>
      <c r="I736" s="198"/>
      <c r="L736" s="194"/>
      <c r="M736" s="199"/>
      <c r="N736" s="200"/>
      <c r="O736" s="200"/>
      <c r="P736" s="200"/>
      <c r="Q736" s="200"/>
      <c r="R736" s="200"/>
      <c r="S736" s="200"/>
      <c r="T736" s="201"/>
      <c r="AT736" s="195" t="s">
        <v>141</v>
      </c>
      <c r="AU736" s="195" t="s">
        <v>87</v>
      </c>
      <c r="AV736" s="12" t="s">
        <v>87</v>
      </c>
      <c r="AW736" s="12" t="s">
        <v>41</v>
      </c>
      <c r="AX736" s="12" t="s">
        <v>78</v>
      </c>
      <c r="AY736" s="195" t="s">
        <v>132</v>
      </c>
    </row>
    <row r="737" spans="2:65" s="12" customFormat="1" ht="13.5">
      <c r="B737" s="194"/>
      <c r="D737" s="187" t="s">
        <v>141</v>
      </c>
      <c r="E737" s="195" t="s">
        <v>5</v>
      </c>
      <c r="F737" s="196" t="s">
        <v>723</v>
      </c>
      <c r="H737" s="197">
        <v>2.67</v>
      </c>
      <c r="I737" s="198"/>
      <c r="L737" s="194"/>
      <c r="M737" s="199"/>
      <c r="N737" s="200"/>
      <c r="O737" s="200"/>
      <c r="P737" s="200"/>
      <c r="Q737" s="200"/>
      <c r="R737" s="200"/>
      <c r="S737" s="200"/>
      <c r="T737" s="201"/>
      <c r="AT737" s="195" t="s">
        <v>141</v>
      </c>
      <c r="AU737" s="195" t="s">
        <v>87</v>
      </c>
      <c r="AV737" s="12" t="s">
        <v>87</v>
      </c>
      <c r="AW737" s="12" t="s">
        <v>41</v>
      </c>
      <c r="AX737" s="12" t="s">
        <v>78</v>
      </c>
      <c r="AY737" s="195" t="s">
        <v>132</v>
      </c>
    </row>
    <row r="738" spans="2:65" s="12" customFormat="1" ht="13.5">
      <c r="B738" s="194"/>
      <c r="D738" s="187" t="s">
        <v>141</v>
      </c>
      <c r="E738" s="195" t="s">
        <v>5</v>
      </c>
      <c r="F738" s="196" t="s">
        <v>724</v>
      </c>
      <c r="H738" s="197">
        <v>3.5830000000000002</v>
      </c>
      <c r="I738" s="198"/>
      <c r="L738" s="194"/>
      <c r="M738" s="199"/>
      <c r="N738" s="200"/>
      <c r="O738" s="200"/>
      <c r="P738" s="200"/>
      <c r="Q738" s="200"/>
      <c r="R738" s="200"/>
      <c r="S738" s="200"/>
      <c r="T738" s="201"/>
      <c r="AT738" s="195" t="s">
        <v>141</v>
      </c>
      <c r="AU738" s="195" t="s">
        <v>87</v>
      </c>
      <c r="AV738" s="12" t="s">
        <v>87</v>
      </c>
      <c r="AW738" s="12" t="s">
        <v>41</v>
      </c>
      <c r="AX738" s="12" t="s">
        <v>78</v>
      </c>
      <c r="AY738" s="195" t="s">
        <v>132</v>
      </c>
    </row>
    <row r="739" spans="2:65" s="12" customFormat="1" ht="13.5">
      <c r="B739" s="194"/>
      <c r="D739" s="187" t="s">
        <v>141</v>
      </c>
      <c r="E739" s="195" t="s">
        <v>5</v>
      </c>
      <c r="F739" s="196" t="s">
        <v>725</v>
      </c>
      <c r="H739" s="197">
        <v>3.5830000000000002</v>
      </c>
      <c r="I739" s="198"/>
      <c r="L739" s="194"/>
      <c r="M739" s="199"/>
      <c r="N739" s="200"/>
      <c r="O739" s="200"/>
      <c r="P739" s="200"/>
      <c r="Q739" s="200"/>
      <c r="R739" s="200"/>
      <c r="S739" s="200"/>
      <c r="T739" s="201"/>
      <c r="AT739" s="195" t="s">
        <v>141</v>
      </c>
      <c r="AU739" s="195" t="s">
        <v>87</v>
      </c>
      <c r="AV739" s="12" t="s">
        <v>87</v>
      </c>
      <c r="AW739" s="12" t="s">
        <v>41</v>
      </c>
      <c r="AX739" s="12" t="s">
        <v>78</v>
      </c>
      <c r="AY739" s="195" t="s">
        <v>132</v>
      </c>
    </row>
    <row r="740" spans="2:65" s="12" customFormat="1" ht="13.5">
      <c r="B740" s="194"/>
      <c r="D740" s="187" t="s">
        <v>141</v>
      </c>
      <c r="E740" s="195" t="s">
        <v>5</v>
      </c>
      <c r="F740" s="196" t="s">
        <v>726</v>
      </c>
      <c r="H740" s="197">
        <v>9.4760000000000009</v>
      </c>
      <c r="I740" s="198"/>
      <c r="L740" s="194"/>
      <c r="M740" s="199"/>
      <c r="N740" s="200"/>
      <c r="O740" s="200"/>
      <c r="P740" s="200"/>
      <c r="Q740" s="200"/>
      <c r="R740" s="200"/>
      <c r="S740" s="200"/>
      <c r="T740" s="201"/>
      <c r="AT740" s="195" t="s">
        <v>141</v>
      </c>
      <c r="AU740" s="195" t="s">
        <v>87</v>
      </c>
      <c r="AV740" s="12" t="s">
        <v>87</v>
      </c>
      <c r="AW740" s="12" t="s">
        <v>41</v>
      </c>
      <c r="AX740" s="12" t="s">
        <v>78</v>
      </c>
      <c r="AY740" s="195" t="s">
        <v>132</v>
      </c>
    </row>
    <row r="741" spans="2:65" s="12" customFormat="1" ht="13.5">
      <c r="B741" s="194"/>
      <c r="D741" s="187" t="s">
        <v>141</v>
      </c>
      <c r="E741" s="195" t="s">
        <v>5</v>
      </c>
      <c r="F741" s="196" t="s">
        <v>727</v>
      </c>
      <c r="H741" s="197">
        <v>4.6429999999999998</v>
      </c>
      <c r="I741" s="198"/>
      <c r="L741" s="194"/>
      <c r="M741" s="199"/>
      <c r="N741" s="200"/>
      <c r="O741" s="200"/>
      <c r="P741" s="200"/>
      <c r="Q741" s="200"/>
      <c r="R741" s="200"/>
      <c r="S741" s="200"/>
      <c r="T741" s="201"/>
      <c r="AT741" s="195" t="s">
        <v>141</v>
      </c>
      <c r="AU741" s="195" t="s">
        <v>87</v>
      </c>
      <c r="AV741" s="12" t="s">
        <v>87</v>
      </c>
      <c r="AW741" s="12" t="s">
        <v>41</v>
      </c>
      <c r="AX741" s="12" t="s">
        <v>78</v>
      </c>
      <c r="AY741" s="195" t="s">
        <v>132</v>
      </c>
    </row>
    <row r="742" spans="2:65" s="12" customFormat="1" ht="13.5">
      <c r="B742" s="194"/>
      <c r="D742" s="187" t="s">
        <v>141</v>
      </c>
      <c r="E742" s="195" t="s">
        <v>5</v>
      </c>
      <c r="F742" s="196" t="s">
        <v>728</v>
      </c>
      <c r="H742" s="197">
        <v>4.6920000000000002</v>
      </c>
      <c r="I742" s="198"/>
      <c r="L742" s="194"/>
      <c r="M742" s="199"/>
      <c r="N742" s="200"/>
      <c r="O742" s="200"/>
      <c r="P742" s="200"/>
      <c r="Q742" s="200"/>
      <c r="R742" s="200"/>
      <c r="S742" s="200"/>
      <c r="T742" s="201"/>
      <c r="AT742" s="195" t="s">
        <v>141</v>
      </c>
      <c r="AU742" s="195" t="s">
        <v>87</v>
      </c>
      <c r="AV742" s="12" t="s">
        <v>87</v>
      </c>
      <c r="AW742" s="12" t="s">
        <v>41</v>
      </c>
      <c r="AX742" s="12" t="s">
        <v>78</v>
      </c>
      <c r="AY742" s="195" t="s">
        <v>132</v>
      </c>
    </row>
    <row r="743" spans="2:65" s="12" customFormat="1" ht="13.5">
      <c r="B743" s="194"/>
      <c r="D743" s="187" t="s">
        <v>141</v>
      </c>
      <c r="E743" s="195" t="s">
        <v>5</v>
      </c>
      <c r="F743" s="196" t="s">
        <v>729</v>
      </c>
      <c r="H743" s="197">
        <v>4.508</v>
      </c>
      <c r="I743" s="198"/>
      <c r="L743" s="194"/>
      <c r="M743" s="199"/>
      <c r="N743" s="200"/>
      <c r="O743" s="200"/>
      <c r="P743" s="200"/>
      <c r="Q743" s="200"/>
      <c r="R743" s="200"/>
      <c r="S743" s="200"/>
      <c r="T743" s="201"/>
      <c r="AT743" s="195" t="s">
        <v>141</v>
      </c>
      <c r="AU743" s="195" t="s">
        <v>87</v>
      </c>
      <c r="AV743" s="12" t="s">
        <v>87</v>
      </c>
      <c r="AW743" s="12" t="s">
        <v>41</v>
      </c>
      <c r="AX743" s="12" t="s">
        <v>78</v>
      </c>
      <c r="AY743" s="195" t="s">
        <v>132</v>
      </c>
    </row>
    <row r="744" spans="2:65" s="12" customFormat="1" ht="13.5">
      <c r="B744" s="194"/>
      <c r="D744" s="187" t="s">
        <v>141</v>
      </c>
      <c r="E744" s="195" t="s">
        <v>5</v>
      </c>
      <c r="F744" s="196" t="s">
        <v>431</v>
      </c>
      <c r="H744" s="197">
        <v>5.19</v>
      </c>
      <c r="I744" s="198"/>
      <c r="L744" s="194"/>
      <c r="M744" s="199"/>
      <c r="N744" s="200"/>
      <c r="O744" s="200"/>
      <c r="P744" s="200"/>
      <c r="Q744" s="200"/>
      <c r="R744" s="200"/>
      <c r="S744" s="200"/>
      <c r="T744" s="201"/>
      <c r="AT744" s="195" t="s">
        <v>141</v>
      </c>
      <c r="AU744" s="195" t="s">
        <v>87</v>
      </c>
      <c r="AV744" s="12" t="s">
        <v>87</v>
      </c>
      <c r="AW744" s="12" t="s">
        <v>41</v>
      </c>
      <c r="AX744" s="12" t="s">
        <v>78</v>
      </c>
      <c r="AY744" s="195" t="s">
        <v>132</v>
      </c>
    </row>
    <row r="745" spans="2:65" s="12" customFormat="1" ht="13.5">
      <c r="B745" s="194"/>
      <c r="D745" s="187" t="s">
        <v>141</v>
      </c>
      <c r="E745" s="195" t="s">
        <v>5</v>
      </c>
      <c r="F745" s="196" t="s">
        <v>432</v>
      </c>
      <c r="H745" s="197">
        <v>2.5259999999999998</v>
      </c>
      <c r="I745" s="198"/>
      <c r="L745" s="194"/>
      <c r="M745" s="199"/>
      <c r="N745" s="200"/>
      <c r="O745" s="200"/>
      <c r="P745" s="200"/>
      <c r="Q745" s="200"/>
      <c r="R745" s="200"/>
      <c r="S745" s="200"/>
      <c r="T745" s="201"/>
      <c r="AT745" s="195" t="s">
        <v>141</v>
      </c>
      <c r="AU745" s="195" t="s">
        <v>87</v>
      </c>
      <c r="AV745" s="12" t="s">
        <v>87</v>
      </c>
      <c r="AW745" s="12" t="s">
        <v>41</v>
      </c>
      <c r="AX745" s="12" t="s">
        <v>78</v>
      </c>
      <c r="AY745" s="195" t="s">
        <v>132</v>
      </c>
    </row>
    <row r="746" spans="2:65" s="12" customFormat="1" ht="13.5">
      <c r="B746" s="194"/>
      <c r="D746" s="187" t="s">
        <v>141</v>
      </c>
      <c r="E746" s="195" t="s">
        <v>5</v>
      </c>
      <c r="F746" s="196" t="s">
        <v>730</v>
      </c>
      <c r="H746" s="197">
        <v>3.4780000000000002</v>
      </c>
      <c r="I746" s="198"/>
      <c r="L746" s="194"/>
      <c r="M746" s="199"/>
      <c r="N746" s="200"/>
      <c r="O746" s="200"/>
      <c r="P746" s="200"/>
      <c r="Q746" s="200"/>
      <c r="R746" s="200"/>
      <c r="S746" s="200"/>
      <c r="T746" s="201"/>
      <c r="AT746" s="195" t="s">
        <v>141</v>
      </c>
      <c r="AU746" s="195" t="s">
        <v>87</v>
      </c>
      <c r="AV746" s="12" t="s">
        <v>87</v>
      </c>
      <c r="AW746" s="12" t="s">
        <v>41</v>
      </c>
      <c r="AX746" s="12" t="s">
        <v>78</v>
      </c>
      <c r="AY746" s="195" t="s">
        <v>132</v>
      </c>
    </row>
    <row r="747" spans="2:65" s="12" customFormat="1" ht="13.5">
      <c r="B747" s="194"/>
      <c r="D747" s="187" t="s">
        <v>141</v>
      </c>
      <c r="E747" s="195" t="s">
        <v>5</v>
      </c>
      <c r="F747" s="196" t="s">
        <v>404</v>
      </c>
      <c r="H747" s="197">
        <v>2.2400000000000002</v>
      </c>
      <c r="I747" s="198"/>
      <c r="L747" s="194"/>
      <c r="M747" s="199"/>
      <c r="N747" s="200"/>
      <c r="O747" s="200"/>
      <c r="P747" s="200"/>
      <c r="Q747" s="200"/>
      <c r="R747" s="200"/>
      <c r="S747" s="200"/>
      <c r="T747" s="201"/>
      <c r="AT747" s="195" t="s">
        <v>141</v>
      </c>
      <c r="AU747" s="195" t="s">
        <v>87</v>
      </c>
      <c r="AV747" s="12" t="s">
        <v>87</v>
      </c>
      <c r="AW747" s="12" t="s">
        <v>41</v>
      </c>
      <c r="AX747" s="12" t="s">
        <v>78</v>
      </c>
      <c r="AY747" s="195" t="s">
        <v>132</v>
      </c>
    </row>
    <row r="748" spans="2:65" s="12" customFormat="1" ht="13.5">
      <c r="B748" s="194"/>
      <c r="D748" s="187" t="s">
        <v>141</v>
      </c>
      <c r="E748" s="195" t="s">
        <v>5</v>
      </c>
      <c r="F748" s="196" t="s">
        <v>731</v>
      </c>
      <c r="H748" s="197">
        <v>7.86</v>
      </c>
      <c r="I748" s="198"/>
      <c r="L748" s="194"/>
      <c r="M748" s="199"/>
      <c r="N748" s="200"/>
      <c r="O748" s="200"/>
      <c r="P748" s="200"/>
      <c r="Q748" s="200"/>
      <c r="R748" s="200"/>
      <c r="S748" s="200"/>
      <c r="T748" s="201"/>
      <c r="AT748" s="195" t="s">
        <v>141</v>
      </c>
      <c r="AU748" s="195" t="s">
        <v>87</v>
      </c>
      <c r="AV748" s="12" t="s">
        <v>87</v>
      </c>
      <c r="AW748" s="12" t="s">
        <v>41</v>
      </c>
      <c r="AX748" s="12" t="s">
        <v>78</v>
      </c>
      <c r="AY748" s="195" t="s">
        <v>132</v>
      </c>
    </row>
    <row r="749" spans="2:65" s="14" customFormat="1" ht="13.5">
      <c r="B749" s="210"/>
      <c r="D749" s="187" t="s">
        <v>141</v>
      </c>
      <c r="E749" s="211" t="s">
        <v>5</v>
      </c>
      <c r="F749" s="212" t="s">
        <v>160</v>
      </c>
      <c r="H749" s="213">
        <v>84.72</v>
      </c>
      <c r="I749" s="214"/>
      <c r="L749" s="210"/>
      <c r="M749" s="215"/>
      <c r="N749" s="216"/>
      <c r="O749" s="216"/>
      <c r="P749" s="216"/>
      <c r="Q749" s="216"/>
      <c r="R749" s="216"/>
      <c r="S749" s="216"/>
      <c r="T749" s="217"/>
      <c r="AT749" s="211" t="s">
        <v>141</v>
      </c>
      <c r="AU749" s="211" t="s">
        <v>87</v>
      </c>
      <c r="AV749" s="14" t="s">
        <v>139</v>
      </c>
      <c r="AW749" s="14" t="s">
        <v>41</v>
      </c>
      <c r="AX749" s="14" t="s">
        <v>25</v>
      </c>
      <c r="AY749" s="211" t="s">
        <v>132</v>
      </c>
    </row>
    <row r="750" spans="2:65" s="1" customFormat="1" ht="16.5" customHeight="1">
      <c r="B750" s="173"/>
      <c r="C750" s="174" t="s">
        <v>732</v>
      </c>
      <c r="D750" s="174" t="s">
        <v>135</v>
      </c>
      <c r="E750" s="175" t="s">
        <v>733</v>
      </c>
      <c r="F750" s="176" t="s">
        <v>734</v>
      </c>
      <c r="G750" s="177" t="s">
        <v>138</v>
      </c>
      <c r="H750" s="178">
        <v>314.82100000000003</v>
      </c>
      <c r="I750" s="179"/>
      <c r="J750" s="180">
        <f>ROUND(I750*H750,2)</f>
        <v>0</v>
      </c>
      <c r="K750" s="176" t="s">
        <v>5</v>
      </c>
      <c r="L750" s="42"/>
      <c r="M750" s="181" t="s">
        <v>5</v>
      </c>
      <c r="N750" s="182" t="s">
        <v>49</v>
      </c>
      <c r="O750" s="43"/>
      <c r="P750" s="183">
        <f>O750*H750</f>
        <v>0</v>
      </c>
      <c r="Q750" s="183">
        <v>0</v>
      </c>
      <c r="R750" s="183">
        <f>Q750*H750</f>
        <v>0</v>
      </c>
      <c r="S750" s="183">
        <v>3.2000000000000001E-2</v>
      </c>
      <c r="T750" s="184">
        <f>S750*H750</f>
        <v>10.074272000000001</v>
      </c>
      <c r="AR750" s="24" t="s">
        <v>139</v>
      </c>
      <c r="AT750" s="24" t="s">
        <v>135</v>
      </c>
      <c r="AU750" s="24" t="s">
        <v>87</v>
      </c>
      <c r="AY750" s="24" t="s">
        <v>132</v>
      </c>
      <c r="BE750" s="185">
        <f>IF(N750="základní",J750,0)</f>
        <v>0</v>
      </c>
      <c r="BF750" s="185">
        <f>IF(N750="snížená",J750,0)</f>
        <v>0</v>
      </c>
      <c r="BG750" s="185">
        <f>IF(N750="zákl. přenesená",J750,0)</f>
        <v>0</v>
      </c>
      <c r="BH750" s="185">
        <f>IF(N750="sníž. přenesená",J750,0)</f>
        <v>0</v>
      </c>
      <c r="BI750" s="185">
        <f>IF(N750="nulová",J750,0)</f>
        <v>0</v>
      </c>
      <c r="BJ750" s="24" t="s">
        <v>25</v>
      </c>
      <c r="BK750" s="185">
        <f>ROUND(I750*H750,2)</f>
        <v>0</v>
      </c>
      <c r="BL750" s="24" t="s">
        <v>139</v>
      </c>
      <c r="BM750" s="24" t="s">
        <v>735</v>
      </c>
    </row>
    <row r="751" spans="2:65" s="12" customFormat="1" ht="13.5">
      <c r="B751" s="194"/>
      <c r="D751" s="187" t="s">
        <v>141</v>
      </c>
      <c r="E751" s="195" t="s">
        <v>5</v>
      </c>
      <c r="F751" s="196" t="s">
        <v>736</v>
      </c>
      <c r="H751" s="197">
        <v>6.3109999999999999</v>
      </c>
      <c r="I751" s="198"/>
      <c r="L751" s="194"/>
      <c r="M751" s="199"/>
      <c r="N751" s="200"/>
      <c r="O751" s="200"/>
      <c r="P751" s="200"/>
      <c r="Q751" s="200"/>
      <c r="R751" s="200"/>
      <c r="S751" s="200"/>
      <c r="T751" s="201"/>
      <c r="AT751" s="195" t="s">
        <v>141</v>
      </c>
      <c r="AU751" s="195" t="s">
        <v>87</v>
      </c>
      <c r="AV751" s="12" t="s">
        <v>87</v>
      </c>
      <c r="AW751" s="12" t="s">
        <v>41</v>
      </c>
      <c r="AX751" s="12" t="s">
        <v>78</v>
      </c>
      <c r="AY751" s="195" t="s">
        <v>132</v>
      </c>
    </row>
    <row r="752" spans="2:65" s="12" customFormat="1" ht="13.5">
      <c r="B752" s="194"/>
      <c r="D752" s="187" t="s">
        <v>141</v>
      </c>
      <c r="E752" s="195" t="s">
        <v>5</v>
      </c>
      <c r="F752" s="196" t="s">
        <v>737</v>
      </c>
      <c r="H752" s="197">
        <v>6.3109999999999999</v>
      </c>
      <c r="I752" s="198"/>
      <c r="L752" s="194"/>
      <c r="M752" s="199"/>
      <c r="N752" s="200"/>
      <c r="O752" s="200"/>
      <c r="P752" s="200"/>
      <c r="Q752" s="200"/>
      <c r="R752" s="200"/>
      <c r="S752" s="200"/>
      <c r="T752" s="201"/>
      <c r="AT752" s="195" t="s">
        <v>141</v>
      </c>
      <c r="AU752" s="195" t="s">
        <v>87</v>
      </c>
      <c r="AV752" s="12" t="s">
        <v>87</v>
      </c>
      <c r="AW752" s="12" t="s">
        <v>41</v>
      </c>
      <c r="AX752" s="12" t="s">
        <v>78</v>
      </c>
      <c r="AY752" s="195" t="s">
        <v>132</v>
      </c>
    </row>
    <row r="753" spans="2:51" s="12" customFormat="1" ht="13.5">
      <c r="B753" s="194"/>
      <c r="D753" s="187" t="s">
        <v>141</v>
      </c>
      <c r="E753" s="195" t="s">
        <v>5</v>
      </c>
      <c r="F753" s="196" t="s">
        <v>738</v>
      </c>
      <c r="H753" s="197">
        <v>11.096</v>
      </c>
      <c r="I753" s="198"/>
      <c r="L753" s="194"/>
      <c r="M753" s="199"/>
      <c r="N753" s="200"/>
      <c r="O753" s="200"/>
      <c r="P753" s="200"/>
      <c r="Q753" s="200"/>
      <c r="R753" s="200"/>
      <c r="S753" s="200"/>
      <c r="T753" s="201"/>
      <c r="AT753" s="195" t="s">
        <v>141</v>
      </c>
      <c r="AU753" s="195" t="s">
        <v>87</v>
      </c>
      <c r="AV753" s="12" t="s">
        <v>87</v>
      </c>
      <c r="AW753" s="12" t="s">
        <v>41</v>
      </c>
      <c r="AX753" s="12" t="s">
        <v>78</v>
      </c>
      <c r="AY753" s="195" t="s">
        <v>132</v>
      </c>
    </row>
    <row r="754" spans="2:51" s="12" customFormat="1" ht="13.5">
      <c r="B754" s="194"/>
      <c r="D754" s="187" t="s">
        <v>141</v>
      </c>
      <c r="E754" s="195" t="s">
        <v>5</v>
      </c>
      <c r="F754" s="196" t="s">
        <v>739</v>
      </c>
      <c r="H754" s="197">
        <v>22.425999999999998</v>
      </c>
      <c r="I754" s="198"/>
      <c r="L754" s="194"/>
      <c r="M754" s="199"/>
      <c r="N754" s="200"/>
      <c r="O754" s="200"/>
      <c r="P754" s="200"/>
      <c r="Q754" s="200"/>
      <c r="R754" s="200"/>
      <c r="S754" s="200"/>
      <c r="T754" s="201"/>
      <c r="AT754" s="195" t="s">
        <v>141</v>
      </c>
      <c r="AU754" s="195" t="s">
        <v>87</v>
      </c>
      <c r="AV754" s="12" t="s">
        <v>87</v>
      </c>
      <c r="AW754" s="12" t="s">
        <v>41</v>
      </c>
      <c r="AX754" s="12" t="s">
        <v>78</v>
      </c>
      <c r="AY754" s="195" t="s">
        <v>132</v>
      </c>
    </row>
    <row r="755" spans="2:51" s="12" customFormat="1" ht="13.5">
      <c r="B755" s="194"/>
      <c r="D755" s="187" t="s">
        <v>141</v>
      </c>
      <c r="E755" s="195" t="s">
        <v>5</v>
      </c>
      <c r="F755" s="196" t="s">
        <v>740</v>
      </c>
      <c r="H755" s="197">
        <v>7.8470000000000004</v>
      </c>
      <c r="I755" s="198"/>
      <c r="L755" s="194"/>
      <c r="M755" s="199"/>
      <c r="N755" s="200"/>
      <c r="O755" s="200"/>
      <c r="P755" s="200"/>
      <c r="Q755" s="200"/>
      <c r="R755" s="200"/>
      <c r="S755" s="200"/>
      <c r="T755" s="201"/>
      <c r="AT755" s="195" t="s">
        <v>141</v>
      </c>
      <c r="AU755" s="195" t="s">
        <v>87</v>
      </c>
      <c r="AV755" s="12" t="s">
        <v>87</v>
      </c>
      <c r="AW755" s="12" t="s">
        <v>41</v>
      </c>
      <c r="AX755" s="12" t="s">
        <v>78</v>
      </c>
      <c r="AY755" s="195" t="s">
        <v>132</v>
      </c>
    </row>
    <row r="756" spans="2:51" s="12" customFormat="1" ht="13.5">
      <c r="B756" s="194"/>
      <c r="D756" s="187" t="s">
        <v>141</v>
      </c>
      <c r="E756" s="195" t="s">
        <v>5</v>
      </c>
      <c r="F756" s="196" t="s">
        <v>741</v>
      </c>
      <c r="H756" s="197">
        <v>7.93</v>
      </c>
      <c r="I756" s="198"/>
      <c r="L756" s="194"/>
      <c r="M756" s="199"/>
      <c r="N756" s="200"/>
      <c r="O756" s="200"/>
      <c r="P756" s="200"/>
      <c r="Q756" s="200"/>
      <c r="R756" s="200"/>
      <c r="S756" s="200"/>
      <c r="T756" s="201"/>
      <c r="AT756" s="195" t="s">
        <v>141</v>
      </c>
      <c r="AU756" s="195" t="s">
        <v>87</v>
      </c>
      <c r="AV756" s="12" t="s">
        <v>87</v>
      </c>
      <c r="AW756" s="12" t="s">
        <v>41</v>
      </c>
      <c r="AX756" s="12" t="s">
        <v>78</v>
      </c>
      <c r="AY756" s="195" t="s">
        <v>132</v>
      </c>
    </row>
    <row r="757" spans="2:51" s="12" customFormat="1" ht="13.5">
      <c r="B757" s="194"/>
      <c r="D757" s="187" t="s">
        <v>141</v>
      </c>
      <c r="E757" s="195" t="s">
        <v>5</v>
      </c>
      <c r="F757" s="196" t="s">
        <v>421</v>
      </c>
      <c r="H757" s="197">
        <v>4.1340000000000003</v>
      </c>
      <c r="I757" s="198"/>
      <c r="L757" s="194"/>
      <c r="M757" s="199"/>
      <c r="N757" s="200"/>
      <c r="O757" s="200"/>
      <c r="P757" s="200"/>
      <c r="Q757" s="200"/>
      <c r="R757" s="200"/>
      <c r="S757" s="200"/>
      <c r="T757" s="201"/>
      <c r="AT757" s="195" t="s">
        <v>141</v>
      </c>
      <c r="AU757" s="195" t="s">
        <v>87</v>
      </c>
      <c r="AV757" s="12" t="s">
        <v>87</v>
      </c>
      <c r="AW757" s="12" t="s">
        <v>41</v>
      </c>
      <c r="AX757" s="12" t="s">
        <v>78</v>
      </c>
      <c r="AY757" s="195" t="s">
        <v>132</v>
      </c>
    </row>
    <row r="758" spans="2:51" s="12" customFormat="1" ht="13.5">
      <c r="B758" s="194"/>
      <c r="D758" s="187" t="s">
        <v>141</v>
      </c>
      <c r="E758" s="195" t="s">
        <v>5</v>
      </c>
      <c r="F758" s="196" t="s">
        <v>742</v>
      </c>
      <c r="H758" s="197">
        <v>4.1760000000000002</v>
      </c>
      <c r="I758" s="198"/>
      <c r="L758" s="194"/>
      <c r="M758" s="199"/>
      <c r="N758" s="200"/>
      <c r="O758" s="200"/>
      <c r="P758" s="200"/>
      <c r="Q758" s="200"/>
      <c r="R758" s="200"/>
      <c r="S758" s="200"/>
      <c r="T758" s="201"/>
      <c r="AT758" s="195" t="s">
        <v>141</v>
      </c>
      <c r="AU758" s="195" t="s">
        <v>87</v>
      </c>
      <c r="AV758" s="12" t="s">
        <v>87</v>
      </c>
      <c r="AW758" s="12" t="s">
        <v>41</v>
      </c>
      <c r="AX758" s="12" t="s">
        <v>78</v>
      </c>
      <c r="AY758" s="195" t="s">
        <v>132</v>
      </c>
    </row>
    <row r="759" spans="2:51" s="12" customFormat="1" ht="13.5">
      <c r="B759" s="194"/>
      <c r="D759" s="187" t="s">
        <v>141</v>
      </c>
      <c r="E759" s="195" t="s">
        <v>5</v>
      </c>
      <c r="F759" s="196" t="s">
        <v>743</v>
      </c>
      <c r="H759" s="197">
        <v>27.8</v>
      </c>
      <c r="I759" s="198"/>
      <c r="L759" s="194"/>
      <c r="M759" s="199"/>
      <c r="N759" s="200"/>
      <c r="O759" s="200"/>
      <c r="P759" s="200"/>
      <c r="Q759" s="200"/>
      <c r="R759" s="200"/>
      <c r="S759" s="200"/>
      <c r="T759" s="201"/>
      <c r="AT759" s="195" t="s">
        <v>141</v>
      </c>
      <c r="AU759" s="195" t="s">
        <v>87</v>
      </c>
      <c r="AV759" s="12" t="s">
        <v>87</v>
      </c>
      <c r="AW759" s="12" t="s">
        <v>41</v>
      </c>
      <c r="AX759" s="12" t="s">
        <v>78</v>
      </c>
      <c r="AY759" s="195" t="s">
        <v>132</v>
      </c>
    </row>
    <row r="760" spans="2:51" s="12" customFormat="1" ht="13.5">
      <c r="B760" s="194"/>
      <c r="D760" s="187" t="s">
        <v>141</v>
      </c>
      <c r="E760" s="195" t="s">
        <v>5</v>
      </c>
      <c r="F760" s="196" t="s">
        <v>744</v>
      </c>
      <c r="H760" s="197">
        <v>26.675000000000001</v>
      </c>
      <c r="I760" s="198"/>
      <c r="L760" s="194"/>
      <c r="M760" s="199"/>
      <c r="N760" s="200"/>
      <c r="O760" s="200"/>
      <c r="P760" s="200"/>
      <c r="Q760" s="200"/>
      <c r="R760" s="200"/>
      <c r="S760" s="200"/>
      <c r="T760" s="201"/>
      <c r="AT760" s="195" t="s">
        <v>141</v>
      </c>
      <c r="AU760" s="195" t="s">
        <v>87</v>
      </c>
      <c r="AV760" s="12" t="s">
        <v>87</v>
      </c>
      <c r="AW760" s="12" t="s">
        <v>41</v>
      </c>
      <c r="AX760" s="12" t="s">
        <v>78</v>
      </c>
      <c r="AY760" s="195" t="s">
        <v>132</v>
      </c>
    </row>
    <row r="761" spans="2:51" s="12" customFormat="1" ht="13.5">
      <c r="B761" s="194"/>
      <c r="D761" s="187" t="s">
        <v>141</v>
      </c>
      <c r="E761" s="195" t="s">
        <v>5</v>
      </c>
      <c r="F761" s="196" t="s">
        <v>745</v>
      </c>
      <c r="H761" s="197">
        <v>23.321999999999999</v>
      </c>
      <c r="I761" s="198"/>
      <c r="L761" s="194"/>
      <c r="M761" s="199"/>
      <c r="N761" s="200"/>
      <c r="O761" s="200"/>
      <c r="P761" s="200"/>
      <c r="Q761" s="200"/>
      <c r="R761" s="200"/>
      <c r="S761" s="200"/>
      <c r="T761" s="201"/>
      <c r="AT761" s="195" t="s">
        <v>141</v>
      </c>
      <c r="AU761" s="195" t="s">
        <v>87</v>
      </c>
      <c r="AV761" s="12" t="s">
        <v>87</v>
      </c>
      <c r="AW761" s="12" t="s">
        <v>41</v>
      </c>
      <c r="AX761" s="12" t="s">
        <v>78</v>
      </c>
      <c r="AY761" s="195" t="s">
        <v>132</v>
      </c>
    </row>
    <row r="762" spans="2:51" s="12" customFormat="1" ht="13.5">
      <c r="B762" s="194"/>
      <c r="D762" s="187" t="s">
        <v>141</v>
      </c>
      <c r="E762" s="195" t="s">
        <v>5</v>
      </c>
      <c r="F762" s="196" t="s">
        <v>411</v>
      </c>
      <c r="H762" s="197">
        <v>20.196000000000002</v>
      </c>
      <c r="I762" s="198"/>
      <c r="L762" s="194"/>
      <c r="M762" s="199"/>
      <c r="N762" s="200"/>
      <c r="O762" s="200"/>
      <c r="P762" s="200"/>
      <c r="Q762" s="200"/>
      <c r="R762" s="200"/>
      <c r="S762" s="200"/>
      <c r="T762" s="201"/>
      <c r="AT762" s="195" t="s">
        <v>141</v>
      </c>
      <c r="AU762" s="195" t="s">
        <v>87</v>
      </c>
      <c r="AV762" s="12" t="s">
        <v>87</v>
      </c>
      <c r="AW762" s="12" t="s">
        <v>41</v>
      </c>
      <c r="AX762" s="12" t="s">
        <v>78</v>
      </c>
      <c r="AY762" s="195" t="s">
        <v>132</v>
      </c>
    </row>
    <row r="763" spans="2:51" s="12" customFormat="1" ht="13.5">
      <c r="B763" s="194"/>
      <c r="D763" s="187" t="s">
        <v>141</v>
      </c>
      <c r="E763" s="195" t="s">
        <v>5</v>
      </c>
      <c r="F763" s="196" t="s">
        <v>412</v>
      </c>
      <c r="H763" s="197">
        <v>7.0209999999999999</v>
      </c>
      <c r="I763" s="198"/>
      <c r="L763" s="194"/>
      <c r="M763" s="199"/>
      <c r="N763" s="200"/>
      <c r="O763" s="200"/>
      <c r="P763" s="200"/>
      <c r="Q763" s="200"/>
      <c r="R763" s="200"/>
      <c r="S763" s="200"/>
      <c r="T763" s="201"/>
      <c r="AT763" s="195" t="s">
        <v>141</v>
      </c>
      <c r="AU763" s="195" t="s">
        <v>87</v>
      </c>
      <c r="AV763" s="12" t="s">
        <v>87</v>
      </c>
      <c r="AW763" s="12" t="s">
        <v>41</v>
      </c>
      <c r="AX763" s="12" t="s">
        <v>78</v>
      </c>
      <c r="AY763" s="195" t="s">
        <v>132</v>
      </c>
    </row>
    <row r="764" spans="2:51" s="12" customFormat="1" ht="13.5">
      <c r="B764" s="194"/>
      <c r="D764" s="187" t="s">
        <v>141</v>
      </c>
      <c r="E764" s="195" t="s">
        <v>5</v>
      </c>
      <c r="F764" s="196" t="s">
        <v>414</v>
      </c>
      <c r="H764" s="197">
        <v>7.0209999999999999</v>
      </c>
      <c r="I764" s="198"/>
      <c r="L764" s="194"/>
      <c r="M764" s="199"/>
      <c r="N764" s="200"/>
      <c r="O764" s="200"/>
      <c r="P764" s="200"/>
      <c r="Q764" s="200"/>
      <c r="R764" s="200"/>
      <c r="S764" s="200"/>
      <c r="T764" s="201"/>
      <c r="AT764" s="195" t="s">
        <v>141</v>
      </c>
      <c r="AU764" s="195" t="s">
        <v>87</v>
      </c>
      <c r="AV764" s="12" t="s">
        <v>87</v>
      </c>
      <c r="AW764" s="12" t="s">
        <v>41</v>
      </c>
      <c r="AX764" s="12" t="s">
        <v>78</v>
      </c>
      <c r="AY764" s="195" t="s">
        <v>132</v>
      </c>
    </row>
    <row r="765" spans="2:51" s="12" customFormat="1" ht="13.5">
      <c r="B765" s="194"/>
      <c r="D765" s="187" t="s">
        <v>141</v>
      </c>
      <c r="E765" s="195" t="s">
        <v>5</v>
      </c>
      <c r="F765" s="196" t="s">
        <v>413</v>
      </c>
      <c r="H765" s="197">
        <v>20.196000000000002</v>
      </c>
      <c r="I765" s="198"/>
      <c r="L765" s="194"/>
      <c r="M765" s="199"/>
      <c r="N765" s="200"/>
      <c r="O765" s="200"/>
      <c r="P765" s="200"/>
      <c r="Q765" s="200"/>
      <c r="R765" s="200"/>
      <c r="S765" s="200"/>
      <c r="T765" s="201"/>
      <c r="AT765" s="195" t="s">
        <v>141</v>
      </c>
      <c r="AU765" s="195" t="s">
        <v>87</v>
      </c>
      <c r="AV765" s="12" t="s">
        <v>87</v>
      </c>
      <c r="AW765" s="12" t="s">
        <v>41</v>
      </c>
      <c r="AX765" s="12" t="s">
        <v>78</v>
      </c>
      <c r="AY765" s="195" t="s">
        <v>132</v>
      </c>
    </row>
    <row r="766" spans="2:51" s="12" customFormat="1" ht="13.5">
      <c r="B766" s="194"/>
      <c r="D766" s="187" t="s">
        <v>141</v>
      </c>
      <c r="E766" s="195" t="s">
        <v>5</v>
      </c>
      <c r="F766" s="196" t="s">
        <v>746</v>
      </c>
      <c r="H766" s="197">
        <v>23.321999999999999</v>
      </c>
      <c r="I766" s="198"/>
      <c r="L766" s="194"/>
      <c r="M766" s="199"/>
      <c r="N766" s="200"/>
      <c r="O766" s="200"/>
      <c r="P766" s="200"/>
      <c r="Q766" s="200"/>
      <c r="R766" s="200"/>
      <c r="S766" s="200"/>
      <c r="T766" s="201"/>
      <c r="AT766" s="195" t="s">
        <v>141</v>
      </c>
      <c r="AU766" s="195" t="s">
        <v>87</v>
      </c>
      <c r="AV766" s="12" t="s">
        <v>87</v>
      </c>
      <c r="AW766" s="12" t="s">
        <v>41</v>
      </c>
      <c r="AX766" s="12" t="s">
        <v>78</v>
      </c>
      <c r="AY766" s="195" t="s">
        <v>132</v>
      </c>
    </row>
    <row r="767" spans="2:51" s="12" customFormat="1" ht="13.5">
      <c r="B767" s="194"/>
      <c r="D767" s="187" t="s">
        <v>141</v>
      </c>
      <c r="E767" s="195" t="s">
        <v>5</v>
      </c>
      <c r="F767" s="196" t="s">
        <v>415</v>
      </c>
      <c r="H767" s="197">
        <v>20.670999999999999</v>
      </c>
      <c r="I767" s="198"/>
      <c r="L767" s="194"/>
      <c r="M767" s="199"/>
      <c r="N767" s="200"/>
      <c r="O767" s="200"/>
      <c r="P767" s="200"/>
      <c r="Q767" s="200"/>
      <c r="R767" s="200"/>
      <c r="S767" s="200"/>
      <c r="T767" s="201"/>
      <c r="AT767" s="195" t="s">
        <v>141</v>
      </c>
      <c r="AU767" s="195" t="s">
        <v>87</v>
      </c>
      <c r="AV767" s="12" t="s">
        <v>87</v>
      </c>
      <c r="AW767" s="12" t="s">
        <v>41</v>
      </c>
      <c r="AX767" s="12" t="s">
        <v>78</v>
      </c>
      <c r="AY767" s="195" t="s">
        <v>132</v>
      </c>
    </row>
    <row r="768" spans="2:51" s="12" customFormat="1" ht="13.5">
      <c r="B768" s="194"/>
      <c r="D768" s="187" t="s">
        <v>141</v>
      </c>
      <c r="E768" s="195" t="s">
        <v>5</v>
      </c>
      <c r="F768" s="196" t="s">
        <v>416</v>
      </c>
      <c r="H768" s="197">
        <v>7.1859999999999999</v>
      </c>
      <c r="I768" s="198"/>
      <c r="L768" s="194"/>
      <c r="M768" s="199"/>
      <c r="N768" s="200"/>
      <c r="O768" s="200"/>
      <c r="P768" s="200"/>
      <c r="Q768" s="200"/>
      <c r="R768" s="200"/>
      <c r="S768" s="200"/>
      <c r="T768" s="201"/>
      <c r="AT768" s="195" t="s">
        <v>141</v>
      </c>
      <c r="AU768" s="195" t="s">
        <v>87</v>
      </c>
      <c r="AV768" s="12" t="s">
        <v>87</v>
      </c>
      <c r="AW768" s="12" t="s">
        <v>41</v>
      </c>
      <c r="AX768" s="12" t="s">
        <v>78</v>
      </c>
      <c r="AY768" s="195" t="s">
        <v>132</v>
      </c>
    </row>
    <row r="769" spans="2:65" s="12" customFormat="1" ht="13.5">
      <c r="B769" s="194"/>
      <c r="D769" s="187" t="s">
        <v>141</v>
      </c>
      <c r="E769" s="195" t="s">
        <v>5</v>
      </c>
      <c r="F769" s="196" t="s">
        <v>747</v>
      </c>
      <c r="H769" s="197">
        <v>3.7050000000000001</v>
      </c>
      <c r="I769" s="198"/>
      <c r="L769" s="194"/>
      <c r="M769" s="199"/>
      <c r="N769" s="200"/>
      <c r="O769" s="200"/>
      <c r="P769" s="200"/>
      <c r="Q769" s="200"/>
      <c r="R769" s="200"/>
      <c r="S769" s="200"/>
      <c r="T769" s="201"/>
      <c r="AT769" s="195" t="s">
        <v>141</v>
      </c>
      <c r="AU769" s="195" t="s">
        <v>87</v>
      </c>
      <c r="AV769" s="12" t="s">
        <v>87</v>
      </c>
      <c r="AW769" s="12" t="s">
        <v>41</v>
      </c>
      <c r="AX769" s="12" t="s">
        <v>78</v>
      </c>
      <c r="AY769" s="195" t="s">
        <v>132</v>
      </c>
    </row>
    <row r="770" spans="2:65" s="12" customFormat="1" ht="13.5">
      <c r="B770" s="194"/>
      <c r="D770" s="187" t="s">
        <v>141</v>
      </c>
      <c r="E770" s="195" t="s">
        <v>5</v>
      </c>
      <c r="F770" s="196" t="s">
        <v>451</v>
      </c>
      <c r="H770" s="197">
        <v>19.600000000000001</v>
      </c>
      <c r="I770" s="198"/>
      <c r="L770" s="194"/>
      <c r="M770" s="199"/>
      <c r="N770" s="200"/>
      <c r="O770" s="200"/>
      <c r="P770" s="200"/>
      <c r="Q770" s="200"/>
      <c r="R770" s="200"/>
      <c r="S770" s="200"/>
      <c r="T770" s="201"/>
      <c r="AT770" s="195" t="s">
        <v>141</v>
      </c>
      <c r="AU770" s="195" t="s">
        <v>87</v>
      </c>
      <c r="AV770" s="12" t="s">
        <v>87</v>
      </c>
      <c r="AW770" s="12" t="s">
        <v>41</v>
      </c>
      <c r="AX770" s="12" t="s">
        <v>78</v>
      </c>
      <c r="AY770" s="195" t="s">
        <v>132</v>
      </c>
    </row>
    <row r="771" spans="2:65" s="12" customFormat="1" ht="13.5">
      <c r="B771" s="194"/>
      <c r="D771" s="187" t="s">
        <v>141</v>
      </c>
      <c r="E771" s="195" t="s">
        <v>5</v>
      </c>
      <c r="F771" s="196" t="s">
        <v>748</v>
      </c>
      <c r="H771" s="197">
        <v>5.3769999999999998</v>
      </c>
      <c r="I771" s="198"/>
      <c r="L771" s="194"/>
      <c r="M771" s="199"/>
      <c r="N771" s="200"/>
      <c r="O771" s="200"/>
      <c r="P771" s="200"/>
      <c r="Q771" s="200"/>
      <c r="R771" s="200"/>
      <c r="S771" s="200"/>
      <c r="T771" s="201"/>
      <c r="AT771" s="195" t="s">
        <v>141</v>
      </c>
      <c r="AU771" s="195" t="s">
        <v>87</v>
      </c>
      <c r="AV771" s="12" t="s">
        <v>87</v>
      </c>
      <c r="AW771" s="12" t="s">
        <v>41</v>
      </c>
      <c r="AX771" s="12" t="s">
        <v>78</v>
      </c>
      <c r="AY771" s="195" t="s">
        <v>132</v>
      </c>
    </row>
    <row r="772" spans="2:65" s="12" customFormat="1" ht="13.5">
      <c r="B772" s="194"/>
      <c r="D772" s="187" t="s">
        <v>141</v>
      </c>
      <c r="E772" s="195" t="s">
        <v>5</v>
      </c>
      <c r="F772" s="196" t="s">
        <v>749</v>
      </c>
      <c r="H772" s="197">
        <v>11.244</v>
      </c>
      <c r="I772" s="198"/>
      <c r="L772" s="194"/>
      <c r="M772" s="199"/>
      <c r="N772" s="200"/>
      <c r="O772" s="200"/>
      <c r="P772" s="200"/>
      <c r="Q772" s="200"/>
      <c r="R772" s="200"/>
      <c r="S772" s="200"/>
      <c r="T772" s="201"/>
      <c r="AT772" s="195" t="s">
        <v>141</v>
      </c>
      <c r="AU772" s="195" t="s">
        <v>87</v>
      </c>
      <c r="AV772" s="12" t="s">
        <v>87</v>
      </c>
      <c r="AW772" s="12" t="s">
        <v>41</v>
      </c>
      <c r="AX772" s="12" t="s">
        <v>78</v>
      </c>
      <c r="AY772" s="195" t="s">
        <v>132</v>
      </c>
    </row>
    <row r="773" spans="2:65" s="12" customFormat="1" ht="13.5">
      <c r="B773" s="194"/>
      <c r="D773" s="187" t="s">
        <v>141</v>
      </c>
      <c r="E773" s="195" t="s">
        <v>5</v>
      </c>
      <c r="F773" s="196" t="s">
        <v>419</v>
      </c>
      <c r="H773" s="197">
        <v>10.132</v>
      </c>
      <c r="I773" s="198"/>
      <c r="L773" s="194"/>
      <c r="M773" s="199"/>
      <c r="N773" s="200"/>
      <c r="O773" s="200"/>
      <c r="P773" s="200"/>
      <c r="Q773" s="200"/>
      <c r="R773" s="200"/>
      <c r="S773" s="200"/>
      <c r="T773" s="201"/>
      <c r="AT773" s="195" t="s">
        <v>141</v>
      </c>
      <c r="AU773" s="195" t="s">
        <v>87</v>
      </c>
      <c r="AV773" s="12" t="s">
        <v>87</v>
      </c>
      <c r="AW773" s="12" t="s">
        <v>41</v>
      </c>
      <c r="AX773" s="12" t="s">
        <v>78</v>
      </c>
      <c r="AY773" s="195" t="s">
        <v>132</v>
      </c>
    </row>
    <row r="774" spans="2:65" s="12" customFormat="1" ht="13.5">
      <c r="B774" s="194"/>
      <c r="D774" s="187" t="s">
        <v>141</v>
      </c>
      <c r="E774" s="195" t="s">
        <v>5</v>
      </c>
      <c r="F774" s="196" t="s">
        <v>420</v>
      </c>
      <c r="H774" s="197">
        <v>7.0209999999999999</v>
      </c>
      <c r="I774" s="198"/>
      <c r="L774" s="194"/>
      <c r="M774" s="199"/>
      <c r="N774" s="200"/>
      <c r="O774" s="200"/>
      <c r="P774" s="200"/>
      <c r="Q774" s="200"/>
      <c r="R774" s="200"/>
      <c r="S774" s="200"/>
      <c r="T774" s="201"/>
      <c r="AT774" s="195" t="s">
        <v>141</v>
      </c>
      <c r="AU774" s="195" t="s">
        <v>87</v>
      </c>
      <c r="AV774" s="12" t="s">
        <v>87</v>
      </c>
      <c r="AW774" s="12" t="s">
        <v>41</v>
      </c>
      <c r="AX774" s="12" t="s">
        <v>78</v>
      </c>
      <c r="AY774" s="195" t="s">
        <v>132</v>
      </c>
    </row>
    <row r="775" spans="2:65" s="12" customFormat="1" ht="13.5">
      <c r="B775" s="194"/>
      <c r="D775" s="187" t="s">
        <v>141</v>
      </c>
      <c r="E775" s="195" t="s">
        <v>5</v>
      </c>
      <c r="F775" s="196" t="s">
        <v>750</v>
      </c>
      <c r="H775" s="197">
        <v>4.101</v>
      </c>
      <c r="I775" s="198"/>
      <c r="L775" s="194"/>
      <c r="M775" s="199"/>
      <c r="N775" s="200"/>
      <c r="O775" s="200"/>
      <c r="P775" s="200"/>
      <c r="Q775" s="200"/>
      <c r="R775" s="200"/>
      <c r="S775" s="200"/>
      <c r="T775" s="201"/>
      <c r="AT775" s="195" t="s">
        <v>141</v>
      </c>
      <c r="AU775" s="195" t="s">
        <v>87</v>
      </c>
      <c r="AV775" s="12" t="s">
        <v>87</v>
      </c>
      <c r="AW775" s="12" t="s">
        <v>41</v>
      </c>
      <c r="AX775" s="12" t="s">
        <v>78</v>
      </c>
      <c r="AY775" s="195" t="s">
        <v>132</v>
      </c>
    </row>
    <row r="776" spans="2:65" s="14" customFormat="1" ht="13.5">
      <c r="B776" s="210"/>
      <c r="D776" s="187" t="s">
        <v>141</v>
      </c>
      <c r="E776" s="211" t="s">
        <v>5</v>
      </c>
      <c r="F776" s="212" t="s">
        <v>160</v>
      </c>
      <c r="H776" s="213">
        <v>314.82100000000003</v>
      </c>
      <c r="I776" s="214"/>
      <c r="L776" s="210"/>
      <c r="M776" s="215"/>
      <c r="N776" s="216"/>
      <c r="O776" s="216"/>
      <c r="P776" s="216"/>
      <c r="Q776" s="216"/>
      <c r="R776" s="216"/>
      <c r="S776" s="216"/>
      <c r="T776" s="217"/>
      <c r="AT776" s="211" t="s">
        <v>141</v>
      </c>
      <c r="AU776" s="211" t="s">
        <v>87</v>
      </c>
      <c r="AV776" s="14" t="s">
        <v>139</v>
      </c>
      <c r="AW776" s="14" t="s">
        <v>41</v>
      </c>
      <c r="AX776" s="14" t="s">
        <v>25</v>
      </c>
      <c r="AY776" s="211" t="s">
        <v>132</v>
      </c>
    </row>
    <row r="777" spans="2:65" s="1" customFormat="1" ht="25.5" customHeight="1">
      <c r="B777" s="173"/>
      <c r="C777" s="174" t="s">
        <v>751</v>
      </c>
      <c r="D777" s="174" t="s">
        <v>135</v>
      </c>
      <c r="E777" s="175" t="s">
        <v>752</v>
      </c>
      <c r="F777" s="176" t="s">
        <v>753</v>
      </c>
      <c r="G777" s="177" t="s">
        <v>138</v>
      </c>
      <c r="H777" s="178">
        <v>172.60900000000001</v>
      </c>
      <c r="I777" s="179"/>
      <c r="J777" s="180">
        <f>ROUND(I777*H777,2)</f>
        <v>0</v>
      </c>
      <c r="K777" s="176" t="s">
        <v>5</v>
      </c>
      <c r="L777" s="42"/>
      <c r="M777" s="181" t="s">
        <v>5</v>
      </c>
      <c r="N777" s="182" t="s">
        <v>49</v>
      </c>
      <c r="O777" s="43"/>
      <c r="P777" s="183">
        <f>O777*H777</f>
        <v>0</v>
      </c>
      <c r="Q777" s="183">
        <v>0</v>
      </c>
      <c r="R777" s="183">
        <f>Q777*H777</f>
        <v>0</v>
      </c>
      <c r="S777" s="183">
        <v>0</v>
      </c>
      <c r="T777" s="184">
        <f>S777*H777</f>
        <v>0</v>
      </c>
      <c r="AR777" s="24" t="s">
        <v>461</v>
      </c>
      <c r="AT777" s="24" t="s">
        <v>135</v>
      </c>
      <c r="AU777" s="24" t="s">
        <v>87</v>
      </c>
      <c r="AY777" s="24" t="s">
        <v>132</v>
      </c>
      <c r="BE777" s="185">
        <f>IF(N777="základní",J777,0)</f>
        <v>0</v>
      </c>
      <c r="BF777" s="185">
        <f>IF(N777="snížená",J777,0)</f>
        <v>0</v>
      </c>
      <c r="BG777" s="185">
        <f>IF(N777="zákl. přenesená",J777,0)</f>
        <v>0</v>
      </c>
      <c r="BH777" s="185">
        <f>IF(N777="sníž. přenesená",J777,0)</f>
        <v>0</v>
      </c>
      <c r="BI777" s="185">
        <f>IF(N777="nulová",J777,0)</f>
        <v>0</v>
      </c>
      <c r="BJ777" s="24" t="s">
        <v>25</v>
      </c>
      <c r="BK777" s="185">
        <f>ROUND(I777*H777,2)</f>
        <v>0</v>
      </c>
      <c r="BL777" s="24" t="s">
        <v>461</v>
      </c>
      <c r="BM777" s="24" t="s">
        <v>754</v>
      </c>
    </row>
    <row r="778" spans="2:65" s="12" customFormat="1" ht="13.5">
      <c r="B778" s="194"/>
      <c r="D778" s="187" t="s">
        <v>141</v>
      </c>
      <c r="E778" s="195" t="s">
        <v>5</v>
      </c>
      <c r="F778" s="196" t="s">
        <v>736</v>
      </c>
      <c r="H778" s="197">
        <v>6.3109999999999999</v>
      </c>
      <c r="I778" s="198"/>
      <c r="L778" s="194"/>
      <c r="M778" s="199"/>
      <c r="N778" s="200"/>
      <c r="O778" s="200"/>
      <c r="P778" s="200"/>
      <c r="Q778" s="200"/>
      <c r="R778" s="200"/>
      <c r="S778" s="200"/>
      <c r="T778" s="201"/>
      <c r="AT778" s="195" t="s">
        <v>141</v>
      </c>
      <c r="AU778" s="195" t="s">
        <v>87</v>
      </c>
      <c r="AV778" s="12" t="s">
        <v>87</v>
      </c>
      <c r="AW778" s="12" t="s">
        <v>41</v>
      </c>
      <c r="AX778" s="12" t="s">
        <v>78</v>
      </c>
      <c r="AY778" s="195" t="s">
        <v>132</v>
      </c>
    </row>
    <row r="779" spans="2:65" s="12" customFormat="1" ht="13.5">
      <c r="B779" s="194"/>
      <c r="D779" s="187" t="s">
        <v>141</v>
      </c>
      <c r="E779" s="195" t="s">
        <v>5</v>
      </c>
      <c r="F779" s="196" t="s">
        <v>737</v>
      </c>
      <c r="H779" s="197">
        <v>6.3109999999999999</v>
      </c>
      <c r="I779" s="198"/>
      <c r="L779" s="194"/>
      <c r="M779" s="199"/>
      <c r="N779" s="200"/>
      <c r="O779" s="200"/>
      <c r="P779" s="200"/>
      <c r="Q779" s="200"/>
      <c r="R779" s="200"/>
      <c r="S779" s="200"/>
      <c r="T779" s="201"/>
      <c r="AT779" s="195" t="s">
        <v>141</v>
      </c>
      <c r="AU779" s="195" t="s">
        <v>87</v>
      </c>
      <c r="AV779" s="12" t="s">
        <v>87</v>
      </c>
      <c r="AW779" s="12" t="s">
        <v>41</v>
      </c>
      <c r="AX779" s="12" t="s">
        <v>78</v>
      </c>
      <c r="AY779" s="195" t="s">
        <v>132</v>
      </c>
    </row>
    <row r="780" spans="2:65" s="12" customFormat="1" ht="13.5">
      <c r="B780" s="194"/>
      <c r="D780" s="187" t="s">
        <v>141</v>
      </c>
      <c r="E780" s="195" t="s">
        <v>5</v>
      </c>
      <c r="F780" s="196" t="s">
        <v>738</v>
      </c>
      <c r="H780" s="197">
        <v>11.096</v>
      </c>
      <c r="I780" s="198"/>
      <c r="L780" s="194"/>
      <c r="M780" s="199"/>
      <c r="N780" s="200"/>
      <c r="O780" s="200"/>
      <c r="P780" s="200"/>
      <c r="Q780" s="200"/>
      <c r="R780" s="200"/>
      <c r="S780" s="200"/>
      <c r="T780" s="201"/>
      <c r="AT780" s="195" t="s">
        <v>141</v>
      </c>
      <c r="AU780" s="195" t="s">
        <v>87</v>
      </c>
      <c r="AV780" s="12" t="s">
        <v>87</v>
      </c>
      <c r="AW780" s="12" t="s">
        <v>41</v>
      </c>
      <c r="AX780" s="12" t="s">
        <v>78</v>
      </c>
      <c r="AY780" s="195" t="s">
        <v>132</v>
      </c>
    </row>
    <row r="781" spans="2:65" s="12" customFormat="1" ht="13.5">
      <c r="B781" s="194"/>
      <c r="D781" s="187" t="s">
        <v>141</v>
      </c>
      <c r="E781" s="195" t="s">
        <v>5</v>
      </c>
      <c r="F781" s="196" t="s">
        <v>739</v>
      </c>
      <c r="H781" s="197">
        <v>22.425999999999998</v>
      </c>
      <c r="I781" s="198"/>
      <c r="L781" s="194"/>
      <c r="M781" s="199"/>
      <c r="N781" s="200"/>
      <c r="O781" s="200"/>
      <c r="P781" s="200"/>
      <c r="Q781" s="200"/>
      <c r="R781" s="200"/>
      <c r="S781" s="200"/>
      <c r="T781" s="201"/>
      <c r="AT781" s="195" t="s">
        <v>141</v>
      </c>
      <c r="AU781" s="195" t="s">
        <v>87</v>
      </c>
      <c r="AV781" s="12" t="s">
        <v>87</v>
      </c>
      <c r="AW781" s="12" t="s">
        <v>41</v>
      </c>
      <c r="AX781" s="12" t="s">
        <v>78</v>
      </c>
      <c r="AY781" s="195" t="s">
        <v>132</v>
      </c>
    </row>
    <row r="782" spans="2:65" s="12" customFormat="1" ht="13.5">
      <c r="B782" s="194"/>
      <c r="D782" s="187" t="s">
        <v>141</v>
      </c>
      <c r="E782" s="195" t="s">
        <v>5</v>
      </c>
      <c r="F782" s="196" t="s">
        <v>740</v>
      </c>
      <c r="H782" s="197">
        <v>7.8470000000000004</v>
      </c>
      <c r="I782" s="198"/>
      <c r="L782" s="194"/>
      <c r="M782" s="199"/>
      <c r="N782" s="200"/>
      <c r="O782" s="200"/>
      <c r="P782" s="200"/>
      <c r="Q782" s="200"/>
      <c r="R782" s="200"/>
      <c r="S782" s="200"/>
      <c r="T782" s="201"/>
      <c r="AT782" s="195" t="s">
        <v>141</v>
      </c>
      <c r="AU782" s="195" t="s">
        <v>87</v>
      </c>
      <c r="AV782" s="12" t="s">
        <v>87</v>
      </c>
      <c r="AW782" s="12" t="s">
        <v>41</v>
      </c>
      <c r="AX782" s="12" t="s">
        <v>78</v>
      </c>
      <c r="AY782" s="195" t="s">
        <v>132</v>
      </c>
    </row>
    <row r="783" spans="2:65" s="12" customFormat="1" ht="13.5">
      <c r="B783" s="194"/>
      <c r="D783" s="187" t="s">
        <v>141</v>
      </c>
      <c r="E783" s="195" t="s">
        <v>5</v>
      </c>
      <c r="F783" s="196" t="s">
        <v>741</v>
      </c>
      <c r="H783" s="197">
        <v>7.93</v>
      </c>
      <c r="I783" s="198"/>
      <c r="L783" s="194"/>
      <c r="M783" s="199"/>
      <c r="N783" s="200"/>
      <c r="O783" s="200"/>
      <c r="P783" s="200"/>
      <c r="Q783" s="200"/>
      <c r="R783" s="200"/>
      <c r="S783" s="200"/>
      <c r="T783" s="201"/>
      <c r="AT783" s="195" t="s">
        <v>141</v>
      </c>
      <c r="AU783" s="195" t="s">
        <v>87</v>
      </c>
      <c r="AV783" s="12" t="s">
        <v>87</v>
      </c>
      <c r="AW783" s="12" t="s">
        <v>41</v>
      </c>
      <c r="AX783" s="12" t="s">
        <v>78</v>
      </c>
      <c r="AY783" s="195" t="s">
        <v>132</v>
      </c>
    </row>
    <row r="784" spans="2:65" s="12" customFormat="1" ht="13.5">
      <c r="B784" s="194"/>
      <c r="D784" s="187" t="s">
        <v>141</v>
      </c>
      <c r="E784" s="195" t="s">
        <v>5</v>
      </c>
      <c r="F784" s="196" t="s">
        <v>411</v>
      </c>
      <c r="H784" s="197">
        <v>20.196000000000002</v>
      </c>
      <c r="I784" s="198"/>
      <c r="L784" s="194"/>
      <c r="M784" s="199"/>
      <c r="N784" s="200"/>
      <c r="O784" s="200"/>
      <c r="P784" s="200"/>
      <c r="Q784" s="200"/>
      <c r="R784" s="200"/>
      <c r="S784" s="200"/>
      <c r="T784" s="201"/>
      <c r="AT784" s="195" t="s">
        <v>141</v>
      </c>
      <c r="AU784" s="195" t="s">
        <v>87</v>
      </c>
      <c r="AV784" s="12" t="s">
        <v>87</v>
      </c>
      <c r="AW784" s="12" t="s">
        <v>41</v>
      </c>
      <c r="AX784" s="12" t="s">
        <v>78</v>
      </c>
      <c r="AY784" s="195" t="s">
        <v>132</v>
      </c>
    </row>
    <row r="785" spans="2:65" s="12" customFormat="1" ht="13.5">
      <c r="B785" s="194"/>
      <c r="D785" s="187" t="s">
        <v>141</v>
      </c>
      <c r="E785" s="195" t="s">
        <v>5</v>
      </c>
      <c r="F785" s="196" t="s">
        <v>412</v>
      </c>
      <c r="H785" s="197">
        <v>7.0209999999999999</v>
      </c>
      <c r="I785" s="198"/>
      <c r="L785" s="194"/>
      <c r="M785" s="199"/>
      <c r="N785" s="200"/>
      <c r="O785" s="200"/>
      <c r="P785" s="200"/>
      <c r="Q785" s="200"/>
      <c r="R785" s="200"/>
      <c r="S785" s="200"/>
      <c r="T785" s="201"/>
      <c r="AT785" s="195" t="s">
        <v>141</v>
      </c>
      <c r="AU785" s="195" t="s">
        <v>87</v>
      </c>
      <c r="AV785" s="12" t="s">
        <v>87</v>
      </c>
      <c r="AW785" s="12" t="s">
        <v>41</v>
      </c>
      <c r="AX785" s="12" t="s">
        <v>78</v>
      </c>
      <c r="AY785" s="195" t="s">
        <v>132</v>
      </c>
    </row>
    <row r="786" spans="2:65" s="12" customFormat="1" ht="13.5">
      <c r="B786" s="194"/>
      <c r="D786" s="187" t="s">
        <v>141</v>
      </c>
      <c r="E786" s="195" t="s">
        <v>5</v>
      </c>
      <c r="F786" s="196" t="s">
        <v>413</v>
      </c>
      <c r="H786" s="197">
        <v>20.196000000000002</v>
      </c>
      <c r="I786" s="198"/>
      <c r="L786" s="194"/>
      <c r="M786" s="199"/>
      <c r="N786" s="200"/>
      <c r="O786" s="200"/>
      <c r="P786" s="200"/>
      <c r="Q786" s="200"/>
      <c r="R786" s="200"/>
      <c r="S786" s="200"/>
      <c r="T786" s="201"/>
      <c r="AT786" s="195" t="s">
        <v>141</v>
      </c>
      <c r="AU786" s="195" t="s">
        <v>87</v>
      </c>
      <c r="AV786" s="12" t="s">
        <v>87</v>
      </c>
      <c r="AW786" s="12" t="s">
        <v>41</v>
      </c>
      <c r="AX786" s="12" t="s">
        <v>78</v>
      </c>
      <c r="AY786" s="195" t="s">
        <v>132</v>
      </c>
    </row>
    <row r="787" spans="2:65" s="12" customFormat="1" ht="13.5">
      <c r="B787" s="194"/>
      <c r="D787" s="187" t="s">
        <v>141</v>
      </c>
      <c r="E787" s="195" t="s">
        <v>5</v>
      </c>
      <c r="F787" s="196" t="s">
        <v>414</v>
      </c>
      <c r="H787" s="197">
        <v>7.0209999999999999</v>
      </c>
      <c r="I787" s="198"/>
      <c r="L787" s="194"/>
      <c r="M787" s="199"/>
      <c r="N787" s="200"/>
      <c r="O787" s="200"/>
      <c r="P787" s="200"/>
      <c r="Q787" s="200"/>
      <c r="R787" s="200"/>
      <c r="S787" s="200"/>
      <c r="T787" s="201"/>
      <c r="AT787" s="195" t="s">
        <v>141</v>
      </c>
      <c r="AU787" s="195" t="s">
        <v>87</v>
      </c>
      <c r="AV787" s="12" t="s">
        <v>87</v>
      </c>
      <c r="AW787" s="12" t="s">
        <v>41</v>
      </c>
      <c r="AX787" s="12" t="s">
        <v>78</v>
      </c>
      <c r="AY787" s="195" t="s">
        <v>132</v>
      </c>
    </row>
    <row r="788" spans="2:65" s="12" customFormat="1" ht="13.5">
      <c r="B788" s="194"/>
      <c r="D788" s="187" t="s">
        <v>141</v>
      </c>
      <c r="E788" s="195" t="s">
        <v>5</v>
      </c>
      <c r="F788" s="196" t="s">
        <v>415</v>
      </c>
      <c r="H788" s="197">
        <v>20.670999999999999</v>
      </c>
      <c r="I788" s="198"/>
      <c r="L788" s="194"/>
      <c r="M788" s="199"/>
      <c r="N788" s="200"/>
      <c r="O788" s="200"/>
      <c r="P788" s="200"/>
      <c r="Q788" s="200"/>
      <c r="R788" s="200"/>
      <c r="S788" s="200"/>
      <c r="T788" s="201"/>
      <c r="AT788" s="195" t="s">
        <v>141</v>
      </c>
      <c r="AU788" s="195" t="s">
        <v>87</v>
      </c>
      <c r="AV788" s="12" t="s">
        <v>87</v>
      </c>
      <c r="AW788" s="12" t="s">
        <v>41</v>
      </c>
      <c r="AX788" s="12" t="s">
        <v>78</v>
      </c>
      <c r="AY788" s="195" t="s">
        <v>132</v>
      </c>
    </row>
    <row r="789" spans="2:65" s="12" customFormat="1" ht="13.5">
      <c r="B789" s="194"/>
      <c r="D789" s="187" t="s">
        <v>141</v>
      </c>
      <c r="E789" s="195" t="s">
        <v>5</v>
      </c>
      <c r="F789" s="196" t="s">
        <v>416</v>
      </c>
      <c r="H789" s="197">
        <v>7.1859999999999999</v>
      </c>
      <c r="I789" s="198"/>
      <c r="L789" s="194"/>
      <c r="M789" s="199"/>
      <c r="N789" s="200"/>
      <c r="O789" s="200"/>
      <c r="P789" s="200"/>
      <c r="Q789" s="200"/>
      <c r="R789" s="200"/>
      <c r="S789" s="200"/>
      <c r="T789" s="201"/>
      <c r="AT789" s="195" t="s">
        <v>141</v>
      </c>
      <c r="AU789" s="195" t="s">
        <v>87</v>
      </c>
      <c r="AV789" s="12" t="s">
        <v>87</v>
      </c>
      <c r="AW789" s="12" t="s">
        <v>41</v>
      </c>
      <c r="AX789" s="12" t="s">
        <v>78</v>
      </c>
      <c r="AY789" s="195" t="s">
        <v>132</v>
      </c>
    </row>
    <row r="790" spans="2:65" s="12" customFormat="1" ht="13.5">
      <c r="B790" s="194"/>
      <c r="D790" s="187" t="s">
        <v>141</v>
      </c>
      <c r="E790" s="195" t="s">
        <v>5</v>
      </c>
      <c r="F790" s="196" t="s">
        <v>749</v>
      </c>
      <c r="H790" s="197">
        <v>11.244</v>
      </c>
      <c r="I790" s="198"/>
      <c r="L790" s="194"/>
      <c r="M790" s="199"/>
      <c r="N790" s="200"/>
      <c r="O790" s="200"/>
      <c r="P790" s="200"/>
      <c r="Q790" s="200"/>
      <c r="R790" s="200"/>
      <c r="S790" s="200"/>
      <c r="T790" s="201"/>
      <c r="AT790" s="195" t="s">
        <v>141</v>
      </c>
      <c r="AU790" s="195" t="s">
        <v>87</v>
      </c>
      <c r="AV790" s="12" t="s">
        <v>87</v>
      </c>
      <c r="AW790" s="12" t="s">
        <v>41</v>
      </c>
      <c r="AX790" s="12" t="s">
        <v>78</v>
      </c>
      <c r="AY790" s="195" t="s">
        <v>132</v>
      </c>
    </row>
    <row r="791" spans="2:65" s="12" customFormat="1" ht="13.5">
      <c r="B791" s="194"/>
      <c r="D791" s="187" t="s">
        <v>141</v>
      </c>
      <c r="E791" s="195" t="s">
        <v>5</v>
      </c>
      <c r="F791" s="196" t="s">
        <v>419</v>
      </c>
      <c r="H791" s="197">
        <v>10.132</v>
      </c>
      <c r="I791" s="198"/>
      <c r="L791" s="194"/>
      <c r="M791" s="199"/>
      <c r="N791" s="200"/>
      <c r="O791" s="200"/>
      <c r="P791" s="200"/>
      <c r="Q791" s="200"/>
      <c r="R791" s="200"/>
      <c r="S791" s="200"/>
      <c r="T791" s="201"/>
      <c r="AT791" s="195" t="s">
        <v>141</v>
      </c>
      <c r="AU791" s="195" t="s">
        <v>87</v>
      </c>
      <c r="AV791" s="12" t="s">
        <v>87</v>
      </c>
      <c r="AW791" s="12" t="s">
        <v>41</v>
      </c>
      <c r="AX791" s="12" t="s">
        <v>78</v>
      </c>
      <c r="AY791" s="195" t="s">
        <v>132</v>
      </c>
    </row>
    <row r="792" spans="2:65" s="12" customFormat="1" ht="13.5">
      <c r="B792" s="194"/>
      <c r="D792" s="187" t="s">
        <v>141</v>
      </c>
      <c r="E792" s="195" t="s">
        <v>5</v>
      </c>
      <c r="F792" s="196" t="s">
        <v>420</v>
      </c>
      <c r="H792" s="197">
        <v>7.0209999999999999</v>
      </c>
      <c r="I792" s="198"/>
      <c r="L792" s="194"/>
      <c r="M792" s="199"/>
      <c r="N792" s="200"/>
      <c r="O792" s="200"/>
      <c r="P792" s="200"/>
      <c r="Q792" s="200"/>
      <c r="R792" s="200"/>
      <c r="S792" s="200"/>
      <c r="T792" s="201"/>
      <c r="AT792" s="195" t="s">
        <v>141</v>
      </c>
      <c r="AU792" s="195" t="s">
        <v>87</v>
      </c>
      <c r="AV792" s="12" t="s">
        <v>87</v>
      </c>
      <c r="AW792" s="12" t="s">
        <v>41</v>
      </c>
      <c r="AX792" s="12" t="s">
        <v>78</v>
      </c>
      <c r="AY792" s="195" t="s">
        <v>132</v>
      </c>
    </row>
    <row r="793" spans="2:65" s="14" customFormat="1" ht="13.5">
      <c r="B793" s="210"/>
      <c r="D793" s="187" t="s">
        <v>141</v>
      </c>
      <c r="E793" s="211" t="s">
        <v>5</v>
      </c>
      <c r="F793" s="212" t="s">
        <v>160</v>
      </c>
      <c r="H793" s="213">
        <v>172.60900000000001</v>
      </c>
      <c r="I793" s="214"/>
      <c r="L793" s="210"/>
      <c r="M793" s="215"/>
      <c r="N793" s="216"/>
      <c r="O793" s="216"/>
      <c r="P793" s="216"/>
      <c r="Q793" s="216"/>
      <c r="R793" s="216"/>
      <c r="S793" s="216"/>
      <c r="T793" s="217"/>
      <c r="AT793" s="211" t="s">
        <v>141</v>
      </c>
      <c r="AU793" s="211" t="s">
        <v>87</v>
      </c>
      <c r="AV793" s="14" t="s">
        <v>139</v>
      </c>
      <c r="AW793" s="14" t="s">
        <v>41</v>
      </c>
      <c r="AX793" s="14" t="s">
        <v>25</v>
      </c>
      <c r="AY793" s="211" t="s">
        <v>132</v>
      </c>
    </row>
    <row r="794" spans="2:65" s="1" customFormat="1" ht="25.5" customHeight="1">
      <c r="B794" s="173"/>
      <c r="C794" s="174" t="s">
        <v>755</v>
      </c>
      <c r="D794" s="174" t="s">
        <v>135</v>
      </c>
      <c r="E794" s="175" t="s">
        <v>756</v>
      </c>
      <c r="F794" s="176" t="s">
        <v>757</v>
      </c>
      <c r="G794" s="177" t="s">
        <v>138</v>
      </c>
      <c r="H794" s="178">
        <v>58</v>
      </c>
      <c r="I794" s="179"/>
      <c r="J794" s="180">
        <f>ROUND(I794*H794,2)</f>
        <v>0</v>
      </c>
      <c r="K794" s="176" t="s">
        <v>5</v>
      </c>
      <c r="L794" s="42"/>
      <c r="M794" s="181" t="s">
        <v>5</v>
      </c>
      <c r="N794" s="182" t="s">
        <v>49</v>
      </c>
      <c r="O794" s="43"/>
      <c r="P794" s="183">
        <f>O794*H794</f>
        <v>0</v>
      </c>
      <c r="Q794" s="183">
        <v>0</v>
      </c>
      <c r="R794" s="183">
        <f>Q794*H794</f>
        <v>0</v>
      </c>
      <c r="S794" s="183">
        <v>5.0000000000000001E-3</v>
      </c>
      <c r="T794" s="184">
        <f>S794*H794</f>
        <v>0.28999999999999998</v>
      </c>
      <c r="AR794" s="24" t="s">
        <v>139</v>
      </c>
      <c r="AT794" s="24" t="s">
        <v>135</v>
      </c>
      <c r="AU794" s="24" t="s">
        <v>87</v>
      </c>
      <c r="AY794" s="24" t="s">
        <v>132</v>
      </c>
      <c r="BE794" s="185">
        <f>IF(N794="základní",J794,0)</f>
        <v>0</v>
      </c>
      <c r="BF794" s="185">
        <f>IF(N794="snížená",J794,0)</f>
        <v>0</v>
      </c>
      <c r="BG794" s="185">
        <f>IF(N794="zákl. přenesená",J794,0)</f>
        <v>0</v>
      </c>
      <c r="BH794" s="185">
        <f>IF(N794="sníž. přenesená",J794,0)</f>
        <v>0</v>
      </c>
      <c r="BI794" s="185">
        <f>IF(N794="nulová",J794,0)</f>
        <v>0</v>
      </c>
      <c r="BJ794" s="24" t="s">
        <v>25</v>
      </c>
      <c r="BK794" s="185">
        <f>ROUND(I794*H794,2)</f>
        <v>0</v>
      </c>
      <c r="BL794" s="24" t="s">
        <v>139</v>
      </c>
      <c r="BM794" s="24" t="s">
        <v>758</v>
      </c>
    </row>
    <row r="795" spans="2:65" s="11" customFormat="1" ht="13.5">
      <c r="B795" s="186"/>
      <c r="D795" s="187" t="s">
        <v>141</v>
      </c>
      <c r="E795" s="188" t="s">
        <v>5</v>
      </c>
      <c r="F795" s="189" t="s">
        <v>241</v>
      </c>
      <c r="H795" s="188" t="s">
        <v>5</v>
      </c>
      <c r="I795" s="190"/>
      <c r="L795" s="186"/>
      <c r="M795" s="191"/>
      <c r="N795" s="192"/>
      <c r="O795" s="192"/>
      <c r="P795" s="192"/>
      <c r="Q795" s="192"/>
      <c r="R795" s="192"/>
      <c r="S795" s="192"/>
      <c r="T795" s="193"/>
      <c r="AT795" s="188" t="s">
        <v>141</v>
      </c>
      <c r="AU795" s="188" t="s">
        <v>87</v>
      </c>
      <c r="AV795" s="11" t="s">
        <v>25</v>
      </c>
      <c r="AW795" s="11" t="s">
        <v>41</v>
      </c>
      <c r="AX795" s="11" t="s">
        <v>78</v>
      </c>
      <c r="AY795" s="188" t="s">
        <v>132</v>
      </c>
    </row>
    <row r="796" spans="2:65" s="12" customFormat="1" ht="13.5">
      <c r="B796" s="194"/>
      <c r="D796" s="187" t="s">
        <v>141</v>
      </c>
      <c r="E796" s="195" t="s">
        <v>5</v>
      </c>
      <c r="F796" s="196" t="s">
        <v>242</v>
      </c>
      <c r="H796" s="197">
        <v>58</v>
      </c>
      <c r="I796" s="198"/>
      <c r="L796" s="194"/>
      <c r="M796" s="199"/>
      <c r="N796" s="200"/>
      <c r="O796" s="200"/>
      <c r="P796" s="200"/>
      <c r="Q796" s="200"/>
      <c r="R796" s="200"/>
      <c r="S796" s="200"/>
      <c r="T796" s="201"/>
      <c r="AT796" s="195" t="s">
        <v>141</v>
      </c>
      <c r="AU796" s="195" t="s">
        <v>87</v>
      </c>
      <c r="AV796" s="12" t="s">
        <v>87</v>
      </c>
      <c r="AW796" s="12" t="s">
        <v>41</v>
      </c>
      <c r="AX796" s="12" t="s">
        <v>78</v>
      </c>
      <c r="AY796" s="195" t="s">
        <v>132</v>
      </c>
    </row>
    <row r="797" spans="2:65" s="14" customFormat="1" ht="13.5">
      <c r="B797" s="210"/>
      <c r="D797" s="187" t="s">
        <v>141</v>
      </c>
      <c r="E797" s="211" t="s">
        <v>5</v>
      </c>
      <c r="F797" s="212" t="s">
        <v>160</v>
      </c>
      <c r="H797" s="213">
        <v>58</v>
      </c>
      <c r="I797" s="214"/>
      <c r="L797" s="210"/>
      <c r="M797" s="215"/>
      <c r="N797" s="216"/>
      <c r="O797" s="216"/>
      <c r="P797" s="216"/>
      <c r="Q797" s="216"/>
      <c r="R797" s="216"/>
      <c r="S797" s="216"/>
      <c r="T797" s="217"/>
      <c r="AT797" s="211" t="s">
        <v>141</v>
      </c>
      <c r="AU797" s="211" t="s">
        <v>87</v>
      </c>
      <c r="AV797" s="14" t="s">
        <v>139</v>
      </c>
      <c r="AW797" s="14" t="s">
        <v>41</v>
      </c>
      <c r="AX797" s="14" t="s">
        <v>25</v>
      </c>
      <c r="AY797" s="211" t="s">
        <v>132</v>
      </c>
    </row>
    <row r="798" spans="2:65" s="1" customFormat="1" ht="25.5" customHeight="1">
      <c r="B798" s="173"/>
      <c r="C798" s="174" t="s">
        <v>759</v>
      </c>
      <c r="D798" s="174" t="s">
        <v>135</v>
      </c>
      <c r="E798" s="175" t="s">
        <v>760</v>
      </c>
      <c r="F798" s="176" t="s">
        <v>761</v>
      </c>
      <c r="G798" s="177" t="s">
        <v>138</v>
      </c>
      <c r="H798" s="178">
        <v>135.26</v>
      </c>
      <c r="I798" s="179"/>
      <c r="J798" s="180">
        <f>ROUND(I798*H798,2)</f>
        <v>0</v>
      </c>
      <c r="K798" s="176" t="s">
        <v>5</v>
      </c>
      <c r="L798" s="42"/>
      <c r="M798" s="181" t="s">
        <v>5</v>
      </c>
      <c r="N798" s="182" t="s">
        <v>49</v>
      </c>
      <c r="O798" s="43"/>
      <c r="P798" s="183">
        <f>O798*H798</f>
        <v>0</v>
      </c>
      <c r="Q798" s="183">
        <v>0</v>
      </c>
      <c r="R798" s="183">
        <f>Q798*H798</f>
        <v>0</v>
      </c>
      <c r="S798" s="183">
        <v>1.6E-2</v>
      </c>
      <c r="T798" s="184">
        <f>S798*H798</f>
        <v>2.1641599999999999</v>
      </c>
      <c r="AR798" s="24" t="s">
        <v>139</v>
      </c>
      <c r="AT798" s="24" t="s">
        <v>135</v>
      </c>
      <c r="AU798" s="24" t="s">
        <v>87</v>
      </c>
      <c r="AY798" s="24" t="s">
        <v>132</v>
      </c>
      <c r="BE798" s="185">
        <f>IF(N798="základní",J798,0)</f>
        <v>0</v>
      </c>
      <c r="BF798" s="185">
        <f>IF(N798="snížená",J798,0)</f>
        <v>0</v>
      </c>
      <c r="BG798" s="185">
        <f>IF(N798="zákl. přenesená",J798,0)</f>
        <v>0</v>
      </c>
      <c r="BH798" s="185">
        <f>IF(N798="sníž. přenesená",J798,0)</f>
        <v>0</v>
      </c>
      <c r="BI798" s="185">
        <f>IF(N798="nulová",J798,0)</f>
        <v>0</v>
      </c>
      <c r="BJ798" s="24" t="s">
        <v>25</v>
      </c>
      <c r="BK798" s="185">
        <f>ROUND(I798*H798,2)</f>
        <v>0</v>
      </c>
      <c r="BL798" s="24" t="s">
        <v>139</v>
      </c>
      <c r="BM798" s="24" t="s">
        <v>762</v>
      </c>
    </row>
    <row r="799" spans="2:65" s="11" customFormat="1" ht="13.5">
      <c r="B799" s="186"/>
      <c r="D799" s="187" t="s">
        <v>141</v>
      </c>
      <c r="E799" s="188" t="s">
        <v>5</v>
      </c>
      <c r="F799" s="189" t="s">
        <v>247</v>
      </c>
      <c r="H799" s="188" t="s">
        <v>5</v>
      </c>
      <c r="I799" s="190"/>
      <c r="L799" s="186"/>
      <c r="M799" s="191"/>
      <c r="N799" s="192"/>
      <c r="O799" s="192"/>
      <c r="P799" s="192"/>
      <c r="Q799" s="192"/>
      <c r="R799" s="192"/>
      <c r="S799" s="192"/>
      <c r="T799" s="193"/>
      <c r="AT799" s="188" t="s">
        <v>141</v>
      </c>
      <c r="AU799" s="188" t="s">
        <v>87</v>
      </c>
      <c r="AV799" s="11" t="s">
        <v>25</v>
      </c>
      <c r="AW799" s="11" t="s">
        <v>41</v>
      </c>
      <c r="AX799" s="11" t="s">
        <v>78</v>
      </c>
      <c r="AY799" s="188" t="s">
        <v>132</v>
      </c>
    </row>
    <row r="800" spans="2:65" s="12" customFormat="1" ht="13.5">
      <c r="B800" s="194"/>
      <c r="D800" s="187" t="s">
        <v>141</v>
      </c>
      <c r="E800" s="195" t="s">
        <v>5</v>
      </c>
      <c r="F800" s="196" t="s">
        <v>248</v>
      </c>
      <c r="H800" s="197">
        <v>59.857999999999997</v>
      </c>
      <c r="I800" s="198"/>
      <c r="L800" s="194"/>
      <c r="M800" s="199"/>
      <c r="N800" s="200"/>
      <c r="O800" s="200"/>
      <c r="P800" s="200"/>
      <c r="Q800" s="200"/>
      <c r="R800" s="200"/>
      <c r="S800" s="200"/>
      <c r="T800" s="201"/>
      <c r="AT800" s="195" t="s">
        <v>141</v>
      </c>
      <c r="AU800" s="195" t="s">
        <v>87</v>
      </c>
      <c r="AV800" s="12" t="s">
        <v>87</v>
      </c>
      <c r="AW800" s="12" t="s">
        <v>41</v>
      </c>
      <c r="AX800" s="12" t="s">
        <v>78</v>
      </c>
      <c r="AY800" s="195" t="s">
        <v>132</v>
      </c>
    </row>
    <row r="801" spans="2:51" s="12" customFormat="1" ht="13.5">
      <c r="B801" s="194"/>
      <c r="D801" s="187" t="s">
        <v>141</v>
      </c>
      <c r="E801" s="195" t="s">
        <v>5</v>
      </c>
      <c r="F801" s="196" t="s">
        <v>249</v>
      </c>
      <c r="H801" s="197">
        <v>-4.274</v>
      </c>
      <c r="I801" s="198"/>
      <c r="L801" s="194"/>
      <c r="M801" s="199"/>
      <c r="N801" s="200"/>
      <c r="O801" s="200"/>
      <c r="P801" s="200"/>
      <c r="Q801" s="200"/>
      <c r="R801" s="200"/>
      <c r="S801" s="200"/>
      <c r="T801" s="201"/>
      <c r="AT801" s="195" t="s">
        <v>141</v>
      </c>
      <c r="AU801" s="195" t="s">
        <v>87</v>
      </c>
      <c r="AV801" s="12" t="s">
        <v>87</v>
      </c>
      <c r="AW801" s="12" t="s">
        <v>41</v>
      </c>
      <c r="AX801" s="12" t="s">
        <v>78</v>
      </c>
      <c r="AY801" s="195" t="s">
        <v>132</v>
      </c>
    </row>
    <row r="802" spans="2:51" s="12" customFormat="1" ht="13.5">
      <c r="B802" s="194"/>
      <c r="D802" s="187" t="s">
        <v>141</v>
      </c>
      <c r="E802" s="195" t="s">
        <v>5</v>
      </c>
      <c r="F802" s="196" t="s">
        <v>250</v>
      </c>
      <c r="H802" s="197">
        <v>-21.42</v>
      </c>
      <c r="I802" s="198"/>
      <c r="L802" s="194"/>
      <c r="M802" s="199"/>
      <c r="N802" s="200"/>
      <c r="O802" s="200"/>
      <c r="P802" s="200"/>
      <c r="Q802" s="200"/>
      <c r="R802" s="200"/>
      <c r="S802" s="200"/>
      <c r="T802" s="201"/>
      <c r="AT802" s="195" t="s">
        <v>141</v>
      </c>
      <c r="AU802" s="195" t="s">
        <v>87</v>
      </c>
      <c r="AV802" s="12" t="s">
        <v>87</v>
      </c>
      <c r="AW802" s="12" t="s">
        <v>41</v>
      </c>
      <c r="AX802" s="12" t="s">
        <v>78</v>
      </c>
      <c r="AY802" s="195" t="s">
        <v>132</v>
      </c>
    </row>
    <row r="803" spans="2:51" s="12" customFormat="1" ht="13.5">
      <c r="B803" s="194"/>
      <c r="D803" s="187" t="s">
        <v>141</v>
      </c>
      <c r="E803" s="195" t="s">
        <v>5</v>
      </c>
      <c r="F803" s="196" t="s">
        <v>251</v>
      </c>
      <c r="H803" s="197">
        <v>2.915</v>
      </c>
      <c r="I803" s="198"/>
      <c r="L803" s="194"/>
      <c r="M803" s="199"/>
      <c r="N803" s="200"/>
      <c r="O803" s="200"/>
      <c r="P803" s="200"/>
      <c r="Q803" s="200"/>
      <c r="R803" s="200"/>
      <c r="S803" s="200"/>
      <c r="T803" s="201"/>
      <c r="AT803" s="195" t="s">
        <v>141</v>
      </c>
      <c r="AU803" s="195" t="s">
        <v>87</v>
      </c>
      <c r="AV803" s="12" t="s">
        <v>87</v>
      </c>
      <c r="AW803" s="12" t="s">
        <v>41</v>
      </c>
      <c r="AX803" s="12" t="s">
        <v>78</v>
      </c>
      <c r="AY803" s="195" t="s">
        <v>132</v>
      </c>
    </row>
    <row r="804" spans="2:51" s="13" customFormat="1" ht="13.5">
      <c r="B804" s="202"/>
      <c r="D804" s="187" t="s">
        <v>141</v>
      </c>
      <c r="E804" s="203" t="s">
        <v>5</v>
      </c>
      <c r="F804" s="204" t="s">
        <v>150</v>
      </c>
      <c r="H804" s="205">
        <v>37.079000000000001</v>
      </c>
      <c r="I804" s="206"/>
      <c r="L804" s="202"/>
      <c r="M804" s="207"/>
      <c r="N804" s="208"/>
      <c r="O804" s="208"/>
      <c r="P804" s="208"/>
      <c r="Q804" s="208"/>
      <c r="R804" s="208"/>
      <c r="S804" s="208"/>
      <c r="T804" s="209"/>
      <c r="AT804" s="203" t="s">
        <v>141</v>
      </c>
      <c r="AU804" s="203" t="s">
        <v>87</v>
      </c>
      <c r="AV804" s="13" t="s">
        <v>151</v>
      </c>
      <c r="AW804" s="13" t="s">
        <v>41</v>
      </c>
      <c r="AX804" s="13" t="s">
        <v>78</v>
      </c>
      <c r="AY804" s="203" t="s">
        <v>132</v>
      </c>
    </row>
    <row r="805" spans="2:51" s="11" customFormat="1" ht="13.5">
      <c r="B805" s="186"/>
      <c r="D805" s="187" t="s">
        <v>141</v>
      </c>
      <c r="E805" s="188" t="s">
        <v>5</v>
      </c>
      <c r="F805" s="189" t="s">
        <v>252</v>
      </c>
      <c r="H805" s="188" t="s">
        <v>5</v>
      </c>
      <c r="I805" s="190"/>
      <c r="L805" s="186"/>
      <c r="M805" s="191"/>
      <c r="N805" s="192"/>
      <c r="O805" s="192"/>
      <c r="P805" s="192"/>
      <c r="Q805" s="192"/>
      <c r="R805" s="192"/>
      <c r="S805" s="192"/>
      <c r="T805" s="193"/>
      <c r="AT805" s="188" t="s">
        <v>141</v>
      </c>
      <c r="AU805" s="188" t="s">
        <v>87</v>
      </c>
      <c r="AV805" s="11" t="s">
        <v>25</v>
      </c>
      <c r="AW805" s="11" t="s">
        <v>41</v>
      </c>
      <c r="AX805" s="11" t="s">
        <v>78</v>
      </c>
      <c r="AY805" s="188" t="s">
        <v>132</v>
      </c>
    </row>
    <row r="806" spans="2:51" s="12" customFormat="1" ht="13.5">
      <c r="B806" s="194"/>
      <c r="D806" s="187" t="s">
        <v>141</v>
      </c>
      <c r="E806" s="195" t="s">
        <v>5</v>
      </c>
      <c r="F806" s="196" t="s">
        <v>253</v>
      </c>
      <c r="H806" s="197">
        <v>20.68</v>
      </c>
      <c r="I806" s="198"/>
      <c r="L806" s="194"/>
      <c r="M806" s="199"/>
      <c r="N806" s="200"/>
      <c r="O806" s="200"/>
      <c r="P806" s="200"/>
      <c r="Q806" s="200"/>
      <c r="R806" s="200"/>
      <c r="S806" s="200"/>
      <c r="T806" s="201"/>
      <c r="AT806" s="195" t="s">
        <v>141</v>
      </c>
      <c r="AU806" s="195" t="s">
        <v>87</v>
      </c>
      <c r="AV806" s="12" t="s">
        <v>87</v>
      </c>
      <c r="AW806" s="12" t="s">
        <v>41</v>
      </c>
      <c r="AX806" s="12" t="s">
        <v>78</v>
      </c>
      <c r="AY806" s="195" t="s">
        <v>132</v>
      </c>
    </row>
    <row r="807" spans="2:51" s="12" customFormat="1" ht="13.5">
      <c r="B807" s="194"/>
      <c r="D807" s="187" t="s">
        <v>141</v>
      </c>
      <c r="E807" s="195" t="s">
        <v>5</v>
      </c>
      <c r="F807" s="196" t="s">
        <v>254</v>
      </c>
      <c r="H807" s="197">
        <v>-3.1949999999999998</v>
      </c>
      <c r="I807" s="198"/>
      <c r="L807" s="194"/>
      <c r="M807" s="199"/>
      <c r="N807" s="200"/>
      <c r="O807" s="200"/>
      <c r="P807" s="200"/>
      <c r="Q807" s="200"/>
      <c r="R807" s="200"/>
      <c r="S807" s="200"/>
      <c r="T807" s="201"/>
      <c r="AT807" s="195" t="s">
        <v>141</v>
      </c>
      <c r="AU807" s="195" t="s">
        <v>87</v>
      </c>
      <c r="AV807" s="12" t="s">
        <v>87</v>
      </c>
      <c r="AW807" s="12" t="s">
        <v>41</v>
      </c>
      <c r="AX807" s="12" t="s">
        <v>78</v>
      </c>
      <c r="AY807" s="195" t="s">
        <v>132</v>
      </c>
    </row>
    <row r="808" spans="2:51" s="13" customFormat="1" ht="13.5">
      <c r="B808" s="202"/>
      <c r="D808" s="187" t="s">
        <v>141</v>
      </c>
      <c r="E808" s="203" t="s">
        <v>5</v>
      </c>
      <c r="F808" s="204" t="s">
        <v>150</v>
      </c>
      <c r="H808" s="205">
        <v>17.484999999999999</v>
      </c>
      <c r="I808" s="206"/>
      <c r="L808" s="202"/>
      <c r="M808" s="207"/>
      <c r="N808" s="208"/>
      <c r="O808" s="208"/>
      <c r="P808" s="208"/>
      <c r="Q808" s="208"/>
      <c r="R808" s="208"/>
      <c r="S808" s="208"/>
      <c r="T808" s="209"/>
      <c r="AT808" s="203" t="s">
        <v>141</v>
      </c>
      <c r="AU808" s="203" t="s">
        <v>87</v>
      </c>
      <c r="AV808" s="13" t="s">
        <v>151</v>
      </c>
      <c r="AW808" s="13" t="s">
        <v>41</v>
      </c>
      <c r="AX808" s="13" t="s">
        <v>78</v>
      </c>
      <c r="AY808" s="203" t="s">
        <v>132</v>
      </c>
    </row>
    <row r="809" spans="2:51" s="11" customFormat="1" ht="13.5">
      <c r="B809" s="186"/>
      <c r="D809" s="187" t="s">
        <v>141</v>
      </c>
      <c r="E809" s="188" t="s">
        <v>5</v>
      </c>
      <c r="F809" s="189" t="s">
        <v>255</v>
      </c>
      <c r="H809" s="188" t="s">
        <v>5</v>
      </c>
      <c r="I809" s="190"/>
      <c r="L809" s="186"/>
      <c r="M809" s="191"/>
      <c r="N809" s="192"/>
      <c r="O809" s="192"/>
      <c r="P809" s="192"/>
      <c r="Q809" s="192"/>
      <c r="R809" s="192"/>
      <c r="S809" s="192"/>
      <c r="T809" s="193"/>
      <c r="AT809" s="188" t="s">
        <v>141</v>
      </c>
      <c r="AU809" s="188" t="s">
        <v>87</v>
      </c>
      <c r="AV809" s="11" t="s">
        <v>25</v>
      </c>
      <c r="AW809" s="11" t="s">
        <v>41</v>
      </c>
      <c r="AX809" s="11" t="s">
        <v>78</v>
      </c>
      <c r="AY809" s="188" t="s">
        <v>132</v>
      </c>
    </row>
    <row r="810" spans="2:51" s="12" customFormat="1" ht="13.5">
      <c r="B810" s="194"/>
      <c r="D810" s="187" t="s">
        <v>141</v>
      </c>
      <c r="E810" s="195" t="s">
        <v>5</v>
      </c>
      <c r="F810" s="196" t="s">
        <v>256</v>
      </c>
      <c r="H810" s="197">
        <v>40.5</v>
      </c>
      <c r="I810" s="198"/>
      <c r="L810" s="194"/>
      <c r="M810" s="199"/>
      <c r="N810" s="200"/>
      <c r="O810" s="200"/>
      <c r="P810" s="200"/>
      <c r="Q810" s="200"/>
      <c r="R810" s="200"/>
      <c r="S810" s="200"/>
      <c r="T810" s="201"/>
      <c r="AT810" s="195" t="s">
        <v>141</v>
      </c>
      <c r="AU810" s="195" t="s">
        <v>87</v>
      </c>
      <c r="AV810" s="12" t="s">
        <v>87</v>
      </c>
      <c r="AW810" s="12" t="s">
        <v>41</v>
      </c>
      <c r="AX810" s="12" t="s">
        <v>78</v>
      </c>
      <c r="AY810" s="195" t="s">
        <v>132</v>
      </c>
    </row>
    <row r="811" spans="2:51" s="12" customFormat="1" ht="13.5">
      <c r="B811" s="194"/>
      <c r="D811" s="187" t="s">
        <v>141</v>
      </c>
      <c r="E811" s="195" t="s">
        <v>5</v>
      </c>
      <c r="F811" s="196" t="s">
        <v>257</v>
      </c>
      <c r="H811" s="197">
        <v>-6.11</v>
      </c>
      <c r="I811" s="198"/>
      <c r="L811" s="194"/>
      <c r="M811" s="199"/>
      <c r="N811" s="200"/>
      <c r="O811" s="200"/>
      <c r="P811" s="200"/>
      <c r="Q811" s="200"/>
      <c r="R811" s="200"/>
      <c r="S811" s="200"/>
      <c r="T811" s="201"/>
      <c r="AT811" s="195" t="s">
        <v>141</v>
      </c>
      <c r="AU811" s="195" t="s">
        <v>87</v>
      </c>
      <c r="AV811" s="12" t="s">
        <v>87</v>
      </c>
      <c r="AW811" s="12" t="s">
        <v>41</v>
      </c>
      <c r="AX811" s="12" t="s">
        <v>78</v>
      </c>
      <c r="AY811" s="195" t="s">
        <v>132</v>
      </c>
    </row>
    <row r="812" spans="2:51" s="12" customFormat="1" ht="13.5">
      <c r="B812" s="194"/>
      <c r="D812" s="187" t="s">
        <v>141</v>
      </c>
      <c r="E812" s="195" t="s">
        <v>5</v>
      </c>
      <c r="F812" s="196" t="s">
        <v>258</v>
      </c>
      <c r="H812" s="197">
        <v>-0.88400000000000001</v>
      </c>
      <c r="I812" s="198"/>
      <c r="L812" s="194"/>
      <c r="M812" s="199"/>
      <c r="N812" s="200"/>
      <c r="O812" s="200"/>
      <c r="P812" s="200"/>
      <c r="Q812" s="200"/>
      <c r="R812" s="200"/>
      <c r="S812" s="200"/>
      <c r="T812" s="201"/>
      <c r="AT812" s="195" t="s">
        <v>141</v>
      </c>
      <c r="AU812" s="195" t="s">
        <v>87</v>
      </c>
      <c r="AV812" s="12" t="s">
        <v>87</v>
      </c>
      <c r="AW812" s="12" t="s">
        <v>41</v>
      </c>
      <c r="AX812" s="12" t="s">
        <v>78</v>
      </c>
      <c r="AY812" s="195" t="s">
        <v>132</v>
      </c>
    </row>
    <row r="813" spans="2:51" s="12" customFormat="1" ht="13.5">
      <c r="B813" s="194"/>
      <c r="D813" s="187" t="s">
        <v>141</v>
      </c>
      <c r="E813" s="195" t="s">
        <v>5</v>
      </c>
      <c r="F813" s="196" t="s">
        <v>259</v>
      </c>
      <c r="H813" s="197">
        <v>-0.39200000000000002</v>
      </c>
      <c r="I813" s="198"/>
      <c r="L813" s="194"/>
      <c r="M813" s="199"/>
      <c r="N813" s="200"/>
      <c r="O813" s="200"/>
      <c r="P813" s="200"/>
      <c r="Q813" s="200"/>
      <c r="R813" s="200"/>
      <c r="S813" s="200"/>
      <c r="T813" s="201"/>
      <c r="AT813" s="195" t="s">
        <v>141</v>
      </c>
      <c r="AU813" s="195" t="s">
        <v>87</v>
      </c>
      <c r="AV813" s="12" t="s">
        <v>87</v>
      </c>
      <c r="AW813" s="12" t="s">
        <v>41</v>
      </c>
      <c r="AX813" s="12" t="s">
        <v>78</v>
      </c>
      <c r="AY813" s="195" t="s">
        <v>132</v>
      </c>
    </row>
    <row r="814" spans="2:51" s="12" customFormat="1" ht="13.5">
      <c r="B814" s="194"/>
      <c r="D814" s="187" t="s">
        <v>141</v>
      </c>
      <c r="E814" s="195" t="s">
        <v>5</v>
      </c>
      <c r="F814" s="196" t="s">
        <v>251</v>
      </c>
      <c r="H814" s="197">
        <v>2.915</v>
      </c>
      <c r="I814" s="198"/>
      <c r="L814" s="194"/>
      <c r="M814" s="199"/>
      <c r="N814" s="200"/>
      <c r="O814" s="200"/>
      <c r="P814" s="200"/>
      <c r="Q814" s="200"/>
      <c r="R814" s="200"/>
      <c r="S814" s="200"/>
      <c r="T814" s="201"/>
      <c r="AT814" s="195" t="s">
        <v>141</v>
      </c>
      <c r="AU814" s="195" t="s">
        <v>87</v>
      </c>
      <c r="AV814" s="12" t="s">
        <v>87</v>
      </c>
      <c r="AW814" s="12" t="s">
        <v>41</v>
      </c>
      <c r="AX814" s="12" t="s">
        <v>78</v>
      </c>
      <c r="AY814" s="195" t="s">
        <v>132</v>
      </c>
    </row>
    <row r="815" spans="2:51" s="13" customFormat="1" ht="13.5">
      <c r="B815" s="202"/>
      <c r="D815" s="187" t="s">
        <v>141</v>
      </c>
      <c r="E815" s="203" t="s">
        <v>5</v>
      </c>
      <c r="F815" s="204" t="s">
        <v>150</v>
      </c>
      <c r="H815" s="205">
        <v>36.029000000000003</v>
      </c>
      <c r="I815" s="206"/>
      <c r="L815" s="202"/>
      <c r="M815" s="207"/>
      <c r="N815" s="208"/>
      <c r="O815" s="208"/>
      <c r="P815" s="208"/>
      <c r="Q815" s="208"/>
      <c r="R815" s="208"/>
      <c r="S815" s="208"/>
      <c r="T815" s="209"/>
      <c r="AT815" s="203" t="s">
        <v>141</v>
      </c>
      <c r="AU815" s="203" t="s">
        <v>87</v>
      </c>
      <c r="AV815" s="13" t="s">
        <v>151</v>
      </c>
      <c r="AW815" s="13" t="s">
        <v>41</v>
      </c>
      <c r="AX815" s="13" t="s">
        <v>78</v>
      </c>
      <c r="AY815" s="203" t="s">
        <v>132</v>
      </c>
    </row>
    <row r="816" spans="2:51" s="11" customFormat="1" ht="13.5">
      <c r="B816" s="186"/>
      <c r="D816" s="187" t="s">
        <v>141</v>
      </c>
      <c r="E816" s="188" t="s">
        <v>5</v>
      </c>
      <c r="F816" s="189" t="s">
        <v>260</v>
      </c>
      <c r="H816" s="188" t="s">
        <v>5</v>
      </c>
      <c r="I816" s="190"/>
      <c r="L816" s="186"/>
      <c r="M816" s="191"/>
      <c r="N816" s="192"/>
      <c r="O816" s="192"/>
      <c r="P816" s="192"/>
      <c r="Q816" s="192"/>
      <c r="R816" s="192"/>
      <c r="S816" s="192"/>
      <c r="T816" s="193"/>
      <c r="AT816" s="188" t="s">
        <v>141</v>
      </c>
      <c r="AU816" s="188" t="s">
        <v>87</v>
      </c>
      <c r="AV816" s="11" t="s">
        <v>25</v>
      </c>
      <c r="AW816" s="11" t="s">
        <v>41</v>
      </c>
      <c r="AX816" s="11" t="s">
        <v>78</v>
      </c>
      <c r="AY816" s="188" t="s">
        <v>132</v>
      </c>
    </row>
    <row r="817" spans="2:65" s="12" customFormat="1" ht="13.5">
      <c r="B817" s="194"/>
      <c r="D817" s="187" t="s">
        <v>141</v>
      </c>
      <c r="E817" s="195" t="s">
        <v>5</v>
      </c>
      <c r="F817" s="196" t="s">
        <v>261</v>
      </c>
      <c r="H817" s="197">
        <v>18</v>
      </c>
      <c r="I817" s="198"/>
      <c r="L817" s="194"/>
      <c r="M817" s="199"/>
      <c r="N817" s="200"/>
      <c r="O817" s="200"/>
      <c r="P817" s="200"/>
      <c r="Q817" s="200"/>
      <c r="R817" s="200"/>
      <c r="S817" s="200"/>
      <c r="T817" s="201"/>
      <c r="AT817" s="195" t="s">
        <v>141</v>
      </c>
      <c r="AU817" s="195" t="s">
        <v>87</v>
      </c>
      <c r="AV817" s="12" t="s">
        <v>87</v>
      </c>
      <c r="AW817" s="12" t="s">
        <v>41</v>
      </c>
      <c r="AX817" s="12" t="s">
        <v>78</v>
      </c>
      <c r="AY817" s="195" t="s">
        <v>132</v>
      </c>
    </row>
    <row r="818" spans="2:65" s="13" customFormat="1" ht="13.5">
      <c r="B818" s="202"/>
      <c r="D818" s="187" t="s">
        <v>141</v>
      </c>
      <c r="E818" s="203" t="s">
        <v>5</v>
      </c>
      <c r="F818" s="204" t="s">
        <v>150</v>
      </c>
      <c r="H818" s="205">
        <v>18</v>
      </c>
      <c r="I818" s="206"/>
      <c r="L818" s="202"/>
      <c r="M818" s="207"/>
      <c r="N818" s="208"/>
      <c r="O818" s="208"/>
      <c r="P818" s="208"/>
      <c r="Q818" s="208"/>
      <c r="R818" s="208"/>
      <c r="S818" s="208"/>
      <c r="T818" s="209"/>
      <c r="AT818" s="203" t="s">
        <v>141</v>
      </c>
      <c r="AU818" s="203" t="s">
        <v>87</v>
      </c>
      <c r="AV818" s="13" t="s">
        <v>151</v>
      </c>
      <c r="AW818" s="13" t="s">
        <v>41</v>
      </c>
      <c r="AX818" s="13" t="s">
        <v>78</v>
      </c>
      <c r="AY818" s="203" t="s">
        <v>132</v>
      </c>
    </row>
    <row r="819" spans="2:65" s="11" customFormat="1" ht="13.5">
      <c r="B819" s="186"/>
      <c r="D819" s="187" t="s">
        <v>141</v>
      </c>
      <c r="E819" s="188" t="s">
        <v>5</v>
      </c>
      <c r="F819" s="189" t="s">
        <v>262</v>
      </c>
      <c r="H819" s="188" t="s">
        <v>5</v>
      </c>
      <c r="I819" s="190"/>
      <c r="L819" s="186"/>
      <c r="M819" s="191"/>
      <c r="N819" s="192"/>
      <c r="O819" s="192"/>
      <c r="P819" s="192"/>
      <c r="Q819" s="192"/>
      <c r="R819" s="192"/>
      <c r="S819" s="192"/>
      <c r="T819" s="193"/>
      <c r="AT819" s="188" t="s">
        <v>141</v>
      </c>
      <c r="AU819" s="188" t="s">
        <v>87</v>
      </c>
      <c r="AV819" s="11" t="s">
        <v>25</v>
      </c>
      <c r="AW819" s="11" t="s">
        <v>41</v>
      </c>
      <c r="AX819" s="11" t="s">
        <v>78</v>
      </c>
      <c r="AY819" s="188" t="s">
        <v>132</v>
      </c>
    </row>
    <row r="820" spans="2:65" s="12" customFormat="1" ht="13.5">
      <c r="B820" s="194"/>
      <c r="D820" s="187" t="s">
        <v>141</v>
      </c>
      <c r="E820" s="195" t="s">
        <v>5</v>
      </c>
      <c r="F820" s="196" t="s">
        <v>263</v>
      </c>
      <c r="H820" s="197">
        <v>21.3</v>
      </c>
      <c r="I820" s="198"/>
      <c r="L820" s="194"/>
      <c r="M820" s="199"/>
      <c r="N820" s="200"/>
      <c r="O820" s="200"/>
      <c r="P820" s="200"/>
      <c r="Q820" s="200"/>
      <c r="R820" s="200"/>
      <c r="S820" s="200"/>
      <c r="T820" s="201"/>
      <c r="AT820" s="195" t="s">
        <v>141</v>
      </c>
      <c r="AU820" s="195" t="s">
        <v>87</v>
      </c>
      <c r="AV820" s="12" t="s">
        <v>87</v>
      </c>
      <c r="AW820" s="12" t="s">
        <v>41</v>
      </c>
      <c r="AX820" s="12" t="s">
        <v>78</v>
      </c>
      <c r="AY820" s="195" t="s">
        <v>132</v>
      </c>
    </row>
    <row r="821" spans="2:65" s="12" customFormat="1" ht="13.5">
      <c r="B821" s="194"/>
      <c r="D821" s="187" t="s">
        <v>141</v>
      </c>
      <c r="E821" s="195" t="s">
        <v>5</v>
      </c>
      <c r="F821" s="196" t="s">
        <v>264</v>
      </c>
      <c r="H821" s="197">
        <v>-1.2330000000000001</v>
      </c>
      <c r="I821" s="198"/>
      <c r="L821" s="194"/>
      <c r="M821" s="199"/>
      <c r="N821" s="200"/>
      <c r="O821" s="200"/>
      <c r="P821" s="200"/>
      <c r="Q821" s="200"/>
      <c r="R821" s="200"/>
      <c r="S821" s="200"/>
      <c r="T821" s="201"/>
      <c r="AT821" s="195" t="s">
        <v>141</v>
      </c>
      <c r="AU821" s="195" t="s">
        <v>87</v>
      </c>
      <c r="AV821" s="12" t="s">
        <v>87</v>
      </c>
      <c r="AW821" s="12" t="s">
        <v>41</v>
      </c>
      <c r="AX821" s="12" t="s">
        <v>78</v>
      </c>
      <c r="AY821" s="195" t="s">
        <v>132</v>
      </c>
    </row>
    <row r="822" spans="2:65" s="12" customFormat="1" ht="13.5">
      <c r="B822" s="194"/>
      <c r="D822" s="187" t="s">
        <v>141</v>
      </c>
      <c r="E822" s="195" t="s">
        <v>5</v>
      </c>
      <c r="F822" s="196" t="s">
        <v>265</v>
      </c>
      <c r="H822" s="197">
        <v>6.6</v>
      </c>
      <c r="I822" s="198"/>
      <c r="L822" s="194"/>
      <c r="M822" s="199"/>
      <c r="N822" s="200"/>
      <c r="O822" s="200"/>
      <c r="P822" s="200"/>
      <c r="Q822" s="200"/>
      <c r="R822" s="200"/>
      <c r="S822" s="200"/>
      <c r="T822" s="201"/>
      <c r="AT822" s="195" t="s">
        <v>141</v>
      </c>
      <c r="AU822" s="195" t="s">
        <v>87</v>
      </c>
      <c r="AV822" s="12" t="s">
        <v>87</v>
      </c>
      <c r="AW822" s="12" t="s">
        <v>41</v>
      </c>
      <c r="AX822" s="12" t="s">
        <v>78</v>
      </c>
      <c r="AY822" s="195" t="s">
        <v>132</v>
      </c>
    </row>
    <row r="823" spans="2:65" s="13" customFormat="1" ht="13.5">
      <c r="B823" s="202"/>
      <c r="D823" s="187" t="s">
        <v>141</v>
      </c>
      <c r="E823" s="203" t="s">
        <v>5</v>
      </c>
      <c r="F823" s="204" t="s">
        <v>150</v>
      </c>
      <c r="H823" s="205">
        <v>26.667000000000002</v>
      </c>
      <c r="I823" s="206"/>
      <c r="L823" s="202"/>
      <c r="M823" s="207"/>
      <c r="N823" s="208"/>
      <c r="O823" s="208"/>
      <c r="P823" s="208"/>
      <c r="Q823" s="208"/>
      <c r="R823" s="208"/>
      <c r="S823" s="208"/>
      <c r="T823" s="209"/>
      <c r="AT823" s="203" t="s">
        <v>141</v>
      </c>
      <c r="AU823" s="203" t="s">
        <v>87</v>
      </c>
      <c r="AV823" s="13" t="s">
        <v>151</v>
      </c>
      <c r="AW823" s="13" t="s">
        <v>41</v>
      </c>
      <c r="AX823" s="13" t="s">
        <v>78</v>
      </c>
      <c r="AY823" s="203" t="s">
        <v>132</v>
      </c>
    </row>
    <row r="824" spans="2:65" s="14" customFormat="1" ht="13.5">
      <c r="B824" s="210"/>
      <c r="D824" s="187" t="s">
        <v>141</v>
      </c>
      <c r="E824" s="211" t="s">
        <v>5</v>
      </c>
      <c r="F824" s="212" t="s">
        <v>160</v>
      </c>
      <c r="H824" s="213">
        <v>135.26</v>
      </c>
      <c r="I824" s="214"/>
      <c r="L824" s="210"/>
      <c r="M824" s="215"/>
      <c r="N824" s="216"/>
      <c r="O824" s="216"/>
      <c r="P824" s="216"/>
      <c r="Q824" s="216"/>
      <c r="R824" s="216"/>
      <c r="S824" s="216"/>
      <c r="T824" s="217"/>
      <c r="AT824" s="211" t="s">
        <v>141</v>
      </c>
      <c r="AU824" s="211" t="s">
        <v>87</v>
      </c>
      <c r="AV824" s="14" t="s">
        <v>139</v>
      </c>
      <c r="AW824" s="14" t="s">
        <v>41</v>
      </c>
      <c r="AX824" s="14" t="s">
        <v>25</v>
      </c>
      <c r="AY824" s="211" t="s">
        <v>132</v>
      </c>
    </row>
    <row r="825" spans="2:65" s="1" customFormat="1" ht="25.5" customHeight="1">
      <c r="B825" s="173"/>
      <c r="C825" s="174" t="s">
        <v>763</v>
      </c>
      <c r="D825" s="174" t="s">
        <v>135</v>
      </c>
      <c r="E825" s="175" t="s">
        <v>764</v>
      </c>
      <c r="F825" s="176" t="s">
        <v>765</v>
      </c>
      <c r="G825" s="177" t="s">
        <v>138</v>
      </c>
      <c r="H825" s="178">
        <v>100.143</v>
      </c>
      <c r="I825" s="179"/>
      <c r="J825" s="180">
        <f>ROUND(I825*H825,2)</f>
        <v>0</v>
      </c>
      <c r="K825" s="176" t="s">
        <v>5</v>
      </c>
      <c r="L825" s="42"/>
      <c r="M825" s="181" t="s">
        <v>5</v>
      </c>
      <c r="N825" s="182" t="s">
        <v>49</v>
      </c>
      <c r="O825" s="43"/>
      <c r="P825" s="183">
        <f>O825*H825</f>
        <v>0</v>
      </c>
      <c r="Q825" s="183">
        <v>0</v>
      </c>
      <c r="R825" s="183">
        <f>Q825*H825</f>
        <v>0</v>
      </c>
      <c r="S825" s="183">
        <v>5.8999999999999997E-2</v>
      </c>
      <c r="T825" s="184">
        <f>S825*H825</f>
        <v>5.9084370000000002</v>
      </c>
      <c r="AR825" s="24" t="s">
        <v>139</v>
      </c>
      <c r="AT825" s="24" t="s">
        <v>135</v>
      </c>
      <c r="AU825" s="24" t="s">
        <v>87</v>
      </c>
      <c r="AY825" s="24" t="s">
        <v>132</v>
      </c>
      <c r="BE825" s="185">
        <f>IF(N825="základní",J825,0)</f>
        <v>0</v>
      </c>
      <c r="BF825" s="185">
        <f>IF(N825="snížená",J825,0)</f>
        <v>0</v>
      </c>
      <c r="BG825" s="185">
        <f>IF(N825="zákl. přenesená",J825,0)</f>
        <v>0</v>
      </c>
      <c r="BH825" s="185">
        <f>IF(N825="sníž. přenesená",J825,0)</f>
        <v>0</v>
      </c>
      <c r="BI825" s="185">
        <f>IF(N825="nulová",J825,0)</f>
        <v>0</v>
      </c>
      <c r="BJ825" s="24" t="s">
        <v>25</v>
      </c>
      <c r="BK825" s="185">
        <f>ROUND(I825*H825,2)</f>
        <v>0</v>
      </c>
      <c r="BL825" s="24" t="s">
        <v>139</v>
      </c>
      <c r="BM825" s="24" t="s">
        <v>766</v>
      </c>
    </row>
    <row r="826" spans="2:65" s="11" customFormat="1" ht="13.5">
      <c r="B826" s="186"/>
      <c r="D826" s="187" t="s">
        <v>141</v>
      </c>
      <c r="E826" s="188" t="s">
        <v>5</v>
      </c>
      <c r="F826" s="189" t="s">
        <v>270</v>
      </c>
      <c r="H826" s="188" t="s">
        <v>5</v>
      </c>
      <c r="I826" s="190"/>
      <c r="L826" s="186"/>
      <c r="M826" s="191"/>
      <c r="N826" s="192"/>
      <c r="O826" s="192"/>
      <c r="P826" s="192"/>
      <c r="Q826" s="192"/>
      <c r="R826" s="192"/>
      <c r="S826" s="192"/>
      <c r="T826" s="193"/>
      <c r="AT826" s="188" t="s">
        <v>141</v>
      </c>
      <c r="AU826" s="188" t="s">
        <v>87</v>
      </c>
      <c r="AV826" s="11" t="s">
        <v>25</v>
      </c>
      <c r="AW826" s="11" t="s">
        <v>41</v>
      </c>
      <c r="AX826" s="11" t="s">
        <v>78</v>
      </c>
      <c r="AY826" s="188" t="s">
        <v>132</v>
      </c>
    </row>
    <row r="827" spans="2:65" s="12" customFormat="1" ht="13.5">
      <c r="B827" s="194"/>
      <c r="D827" s="187" t="s">
        <v>141</v>
      </c>
      <c r="E827" s="195" t="s">
        <v>5</v>
      </c>
      <c r="F827" s="196" t="s">
        <v>271</v>
      </c>
      <c r="H827" s="197">
        <v>104.88500000000001</v>
      </c>
      <c r="I827" s="198"/>
      <c r="L827" s="194"/>
      <c r="M827" s="199"/>
      <c r="N827" s="200"/>
      <c r="O827" s="200"/>
      <c r="P827" s="200"/>
      <c r="Q827" s="200"/>
      <c r="R827" s="200"/>
      <c r="S827" s="200"/>
      <c r="T827" s="201"/>
      <c r="AT827" s="195" t="s">
        <v>141</v>
      </c>
      <c r="AU827" s="195" t="s">
        <v>87</v>
      </c>
      <c r="AV827" s="12" t="s">
        <v>87</v>
      </c>
      <c r="AW827" s="12" t="s">
        <v>41</v>
      </c>
      <c r="AX827" s="12" t="s">
        <v>78</v>
      </c>
      <c r="AY827" s="195" t="s">
        <v>132</v>
      </c>
    </row>
    <row r="828" spans="2:65" s="12" customFormat="1" ht="13.5">
      <c r="B828" s="194"/>
      <c r="D828" s="187" t="s">
        <v>141</v>
      </c>
      <c r="E828" s="195" t="s">
        <v>5</v>
      </c>
      <c r="F828" s="196" t="s">
        <v>272</v>
      </c>
      <c r="H828" s="197">
        <v>-1.5609999999999999</v>
      </c>
      <c r="I828" s="198"/>
      <c r="L828" s="194"/>
      <c r="M828" s="199"/>
      <c r="N828" s="200"/>
      <c r="O828" s="200"/>
      <c r="P828" s="200"/>
      <c r="Q828" s="200"/>
      <c r="R828" s="200"/>
      <c r="S828" s="200"/>
      <c r="T828" s="201"/>
      <c r="AT828" s="195" t="s">
        <v>141</v>
      </c>
      <c r="AU828" s="195" t="s">
        <v>87</v>
      </c>
      <c r="AV828" s="12" t="s">
        <v>87</v>
      </c>
      <c r="AW828" s="12" t="s">
        <v>41</v>
      </c>
      <c r="AX828" s="12" t="s">
        <v>78</v>
      </c>
      <c r="AY828" s="195" t="s">
        <v>132</v>
      </c>
    </row>
    <row r="829" spans="2:65" s="12" customFormat="1" ht="13.5">
      <c r="B829" s="194"/>
      <c r="D829" s="187" t="s">
        <v>141</v>
      </c>
      <c r="E829" s="195" t="s">
        <v>5</v>
      </c>
      <c r="F829" s="196" t="s">
        <v>273</v>
      </c>
      <c r="H829" s="197">
        <v>-0.81</v>
      </c>
      <c r="I829" s="198"/>
      <c r="L829" s="194"/>
      <c r="M829" s="199"/>
      <c r="N829" s="200"/>
      <c r="O829" s="200"/>
      <c r="P829" s="200"/>
      <c r="Q829" s="200"/>
      <c r="R829" s="200"/>
      <c r="S829" s="200"/>
      <c r="T829" s="201"/>
      <c r="AT829" s="195" t="s">
        <v>141</v>
      </c>
      <c r="AU829" s="195" t="s">
        <v>87</v>
      </c>
      <c r="AV829" s="12" t="s">
        <v>87</v>
      </c>
      <c r="AW829" s="12" t="s">
        <v>41</v>
      </c>
      <c r="AX829" s="12" t="s">
        <v>78</v>
      </c>
      <c r="AY829" s="195" t="s">
        <v>132</v>
      </c>
    </row>
    <row r="830" spans="2:65" s="12" customFormat="1" ht="13.5">
      <c r="B830" s="194"/>
      <c r="D830" s="187" t="s">
        <v>141</v>
      </c>
      <c r="E830" s="195" t="s">
        <v>5</v>
      </c>
      <c r="F830" s="196" t="s">
        <v>274</v>
      </c>
      <c r="H830" s="197">
        <v>-0.81</v>
      </c>
      <c r="I830" s="198"/>
      <c r="L830" s="194"/>
      <c r="M830" s="199"/>
      <c r="N830" s="200"/>
      <c r="O830" s="200"/>
      <c r="P830" s="200"/>
      <c r="Q830" s="200"/>
      <c r="R830" s="200"/>
      <c r="S830" s="200"/>
      <c r="T830" s="201"/>
      <c r="AT830" s="195" t="s">
        <v>141</v>
      </c>
      <c r="AU830" s="195" t="s">
        <v>87</v>
      </c>
      <c r="AV830" s="12" t="s">
        <v>87</v>
      </c>
      <c r="AW830" s="12" t="s">
        <v>41</v>
      </c>
      <c r="AX830" s="12" t="s">
        <v>78</v>
      </c>
      <c r="AY830" s="195" t="s">
        <v>132</v>
      </c>
    </row>
    <row r="831" spans="2:65" s="12" customFormat="1" ht="13.5">
      <c r="B831" s="194"/>
      <c r="D831" s="187" t="s">
        <v>141</v>
      </c>
      <c r="E831" s="195" t="s">
        <v>5</v>
      </c>
      <c r="F831" s="196" t="s">
        <v>275</v>
      </c>
      <c r="H831" s="197">
        <v>-1.5609999999999999</v>
      </c>
      <c r="I831" s="198"/>
      <c r="L831" s="194"/>
      <c r="M831" s="199"/>
      <c r="N831" s="200"/>
      <c r="O831" s="200"/>
      <c r="P831" s="200"/>
      <c r="Q831" s="200"/>
      <c r="R831" s="200"/>
      <c r="S831" s="200"/>
      <c r="T831" s="201"/>
      <c r="AT831" s="195" t="s">
        <v>141</v>
      </c>
      <c r="AU831" s="195" t="s">
        <v>87</v>
      </c>
      <c r="AV831" s="12" t="s">
        <v>87</v>
      </c>
      <c r="AW831" s="12" t="s">
        <v>41</v>
      </c>
      <c r="AX831" s="12" t="s">
        <v>78</v>
      </c>
      <c r="AY831" s="195" t="s">
        <v>132</v>
      </c>
    </row>
    <row r="832" spans="2:65" s="13" customFormat="1" ht="13.5">
      <c r="B832" s="202"/>
      <c r="D832" s="187" t="s">
        <v>141</v>
      </c>
      <c r="E832" s="203" t="s">
        <v>5</v>
      </c>
      <c r="F832" s="204" t="s">
        <v>150</v>
      </c>
      <c r="H832" s="205">
        <v>100.143</v>
      </c>
      <c r="I832" s="206"/>
      <c r="L832" s="202"/>
      <c r="M832" s="207"/>
      <c r="N832" s="208"/>
      <c r="O832" s="208"/>
      <c r="P832" s="208"/>
      <c r="Q832" s="208"/>
      <c r="R832" s="208"/>
      <c r="S832" s="208"/>
      <c r="T832" s="209"/>
      <c r="AT832" s="203" t="s">
        <v>141</v>
      </c>
      <c r="AU832" s="203" t="s">
        <v>87</v>
      </c>
      <c r="AV832" s="13" t="s">
        <v>151</v>
      </c>
      <c r="AW832" s="13" t="s">
        <v>41</v>
      </c>
      <c r="AX832" s="13" t="s">
        <v>78</v>
      </c>
      <c r="AY832" s="203" t="s">
        <v>132</v>
      </c>
    </row>
    <row r="833" spans="2:65" s="14" customFormat="1" ht="13.5">
      <c r="B833" s="210"/>
      <c r="D833" s="187" t="s">
        <v>141</v>
      </c>
      <c r="E833" s="211" t="s">
        <v>5</v>
      </c>
      <c r="F833" s="212" t="s">
        <v>160</v>
      </c>
      <c r="H833" s="213">
        <v>100.143</v>
      </c>
      <c r="I833" s="214"/>
      <c r="L833" s="210"/>
      <c r="M833" s="215"/>
      <c r="N833" s="216"/>
      <c r="O833" s="216"/>
      <c r="P833" s="216"/>
      <c r="Q833" s="216"/>
      <c r="R833" s="216"/>
      <c r="S833" s="216"/>
      <c r="T833" s="217"/>
      <c r="AT833" s="211" t="s">
        <v>141</v>
      </c>
      <c r="AU833" s="211" t="s">
        <v>87</v>
      </c>
      <c r="AV833" s="14" t="s">
        <v>139</v>
      </c>
      <c r="AW833" s="14" t="s">
        <v>41</v>
      </c>
      <c r="AX833" s="14" t="s">
        <v>25</v>
      </c>
      <c r="AY833" s="211" t="s">
        <v>132</v>
      </c>
    </row>
    <row r="834" spans="2:65" s="1" customFormat="1" ht="25.5" customHeight="1">
      <c r="B834" s="173"/>
      <c r="C834" s="174" t="s">
        <v>767</v>
      </c>
      <c r="D834" s="174" t="s">
        <v>135</v>
      </c>
      <c r="E834" s="175" t="s">
        <v>768</v>
      </c>
      <c r="F834" s="176" t="s">
        <v>769</v>
      </c>
      <c r="G834" s="177" t="s">
        <v>138</v>
      </c>
      <c r="H834" s="178">
        <v>425.01600000000002</v>
      </c>
      <c r="I834" s="179"/>
      <c r="J834" s="180">
        <f>ROUND(I834*H834,2)</f>
        <v>0</v>
      </c>
      <c r="K834" s="176" t="s">
        <v>5</v>
      </c>
      <c r="L834" s="42"/>
      <c r="M834" s="181" t="s">
        <v>5</v>
      </c>
      <c r="N834" s="182" t="s">
        <v>49</v>
      </c>
      <c r="O834" s="43"/>
      <c r="P834" s="183">
        <f>O834*H834</f>
        <v>0</v>
      </c>
      <c r="Q834" s="183">
        <v>0</v>
      </c>
      <c r="R834" s="183">
        <f>Q834*H834</f>
        <v>0</v>
      </c>
      <c r="S834" s="183">
        <v>2.3E-2</v>
      </c>
      <c r="T834" s="184">
        <f>S834*H834</f>
        <v>9.7753680000000003</v>
      </c>
      <c r="AR834" s="24" t="s">
        <v>139</v>
      </c>
      <c r="AT834" s="24" t="s">
        <v>135</v>
      </c>
      <c r="AU834" s="24" t="s">
        <v>87</v>
      </c>
      <c r="AY834" s="24" t="s">
        <v>132</v>
      </c>
      <c r="BE834" s="185">
        <f>IF(N834="základní",J834,0)</f>
        <v>0</v>
      </c>
      <c r="BF834" s="185">
        <f>IF(N834="snížená",J834,0)</f>
        <v>0</v>
      </c>
      <c r="BG834" s="185">
        <f>IF(N834="zákl. přenesená",J834,0)</f>
        <v>0</v>
      </c>
      <c r="BH834" s="185">
        <f>IF(N834="sníž. přenesená",J834,0)</f>
        <v>0</v>
      </c>
      <c r="BI834" s="185">
        <f>IF(N834="nulová",J834,0)</f>
        <v>0</v>
      </c>
      <c r="BJ834" s="24" t="s">
        <v>25</v>
      </c>
      <c r="BK834" s="185">
        <f>ROUND(I834*H834,2)</f>
        <v>0</v>
      </c>
      <c r="BL834" s="24" t="s">
        <v>139</v>
      </c>
      <c r="BM834" s="24" t="s">
        <v>770</v>
      </c>
    </row>
    <row r="835" spans="2:65" s="11" customFormat="1" ht="13.5">
      <c r="B835" s="186"/>
      <c r="D835" s="187" t="s">
        <v>141</v>
      </c>
      <c r="E835" s="188" t="s">
        <v>5</v>
      </c>
      <c r="F835" s="189" t="s">
        <v>280</v>
      </c>
      <c r="H835" s="188" t="s">
        <v>5</v>
      </c>
      <c r="I835" s="190"/>
      <c r="L835" s="186"/>
      <c r="M835" s="191"/>
      <c r="N835" s="192"/>
      <c r="O835" s="192"/>
      <c r="P835" s="192"/>
      <c r="Q835" s="192"/>
      <c r="R835" s="192"/>
      <c r="S835" s="192"/>
      <c r="T835" s="193"/>
      <c r="AT835" s="188" t="s">
        <v>141</v>
      </c>
      <c r="AU835" s="188" t="s">
        <v>87</v>
      </c>
      <c r="AV835" s="11" t="s">
        <v>25</v>
      </c>
      <c r="AW835" s="11" t="s">
        <v>41</v>
      </c>
      <c r="AX835" s="11" t="s">
        <v>78</v>
      </c>
      <c r="AY835" s="188" t="s">
        <v>132</v>
      </c>
    </row>
    <row r="836" spans="2:65" s="12" customFormat="1" ht="13.5">
      <c r="B836" s="194"/>
      <c r="D836" s="187" t="s">
        <v>141</v>
      </c>
      <c r="E836" s="195" t="s">
        <v>5</v>
      </c>
      <c r="F836" s="196" t="s">
        <v>281</v>
      </c>
      <c r="H836" s="197">
        <v>147.43799999999999</v>
      </c>
      <c r="I836" s="198"/>
      <c r="L836" s="194"/>
      <c r="M836" s="199"/>
      <c r="N836" s="200"/>
      <c r="O836" s="200"/>
      <c r="P836" s="200"/>
      <c r="Q836" s="200"/>
      <c r="R836" s="200"/>
      <c r="S836" s="200"/>
      <c r="T836" s="201"/>
      <c r="AT836" s="195" t="s">
        <v>141</v>
      </c>
      <c r="AU836" s="195" t="s">
        <v>87</v>
      </c>
      <c r="AV836" s="12" t="s">
        <v>87</v>
      </c>
      <c r="AW836" s="12" t="s">
        <v>41</v>
      </c>
      <c r="AX836" s="12" t="s">
        <v>78</v>
      </c>
      <c r="AY836" s="195" t="s">
        <v>132</v>
      </c>
    </row>
    <row r="837" spans="2:65" s="12" customFormat="1" ht="13.5">
      <c r="B837" s="194"/>
      <c r="D837" s="187" t="s">
        <v>141</v>
      </c>
      <c r="E837" s="195" t="s">
        <v>5</v>
      </c>
      <c r="F837" s="196" t="s">
        <v>282</v>
      </c>
      <c r="H837" s="197">
        <v>-2.1139999999999999</v>
      </c>
      <c r="I837" s="198"/>
      <c r="L837" s="194"/>
      <c r="M837" s="199"/>
      <c r="N837" s="200"/>
      <c r="O837" s="200"/>
      <c r="P837" s="200"/>
      <c r="Q837" s="200"/>
      <c r="R837" s="200"/>
      <c r="S837" s="200"/>
      <c r="T837" s="201"/>
      <c r="AT837" s="195" t="s">
        <v>141</v>
      </c>
      <c r="AU837" s="195" t="s">
        <v>87</v>
      </c>
      <c r="AV837" s="12" t="s">
        <v>87</v>
      </c>
      <c r="AW837" s="12" t="s">
        <v>41</v>
      </c>
      <c r="AX837" s="12" t="s">
        <v>78</v>
      </c>
      <c r="AY837" s="195" t="s">
        <v>132</v>
      </c>
    </row>
    <row r="838" spans="2:65" s="12" customFormat="1" ht="13.5">
      <c r="B838" s="194"/>
      <c r="D838" s="187" t="s">
        <v>141</v>
      </c>
      <c r="E838" s="195" t="s">
        <v>5</v>
      </c>
      <c r="F838" s="196" t="s">
        <v>283</v>
      </c>
      <c r="H838" s="197">
        <v>-2.0790000000000002</v>
      </c>
      <c r="I838" s="198"/>
      <c r="L838" s="194"/>
      <c r="M838" s="199"/>
      <c r="N838" s="200"/>
      <c r="O838" s="200"/>
      <c r="P838" s="200"/>
      <c r="Q838" s="200"/>
      <c r="R838" s="200"/>
      <c r="S838" s="200"/>
      <c r="T838" s="201"/>
      <c r="AT838" s="195" t="s">
        <v>141</v>
      </c>
      <c r="AU838" s="195" t="s">
        <v>87</v>
      </c>
      <c r="AV838" s="12" t="s">
        <v>87</v>
      </c>
      <c r="AW838" s="12" t="s">
        <v>41</v>
      </c>
      <c r="AX838" s="12" t="s">
        <v>78</v>
      </c>
      <c r="AY838" s="195" t="s">
        <v>132</v>
      </c>
    </row>
    <row r="839" spans="2:65" s="12" customFormat="1" ht="13.5">
      <c r="B839" s="194"/>
      <c r="D839" s="187" t="s">
        <v>141</v>
      </c>
      <c r="E839" s="195" t="s">
        <v>5</v>
      </c>
      <c r="F839" s="196" t="s">
        <v>284</v>
      </c>
      <c r="H839" s="197">
        <v>-4.2290000000000001</v>
      </c>
      <c r="I839" s="198"/>
      <c r="L839" s="194"/>
      <c r="M839" s="199"/>
      <c r="N839" s="200"/>
      <c r="O839" s="200"/>
      <c r="P839" s="200"/>
      <c r="Q839" s="200"/>
      <c r="R839" s="200"/>
      <c r="S839" s="200"/>
      <c r="T839" s="201"/>
      <c r="AT839" s="195" t="s">
        <v>141</v>
      </c>
      <c r="AU839" s="195" t="s">
        <v>87</v>
      </c>
      <c r="AV839" s="12" t="s">
        <v>87</v>
      </c>
      <c r="AW839" s="12" t="s">
        <v>41</v>
      </c>
      <c r="AX839" s="12" t="s">
        <v>78</v>
      </c>
      <c r="AY839" s="195" t="s">
        <v>132</v>
      </c>
    </row>
    <row r="840" spans="2:65" s="12" customFormat="1" ht="13.5">
      <c r="B840" s="194"/>
      <c r="D840" s="187" t="s">
        <v>141</v>
      </c>
      <c r="E840" s="195" t="s">
        <v>5</v>
      </c>
      <c r="F840" s="196" t="s">
        <v>285</v>
      </c>
      <c r="H840" s="197">
        <v>-2.0790000000000002</v>
      </c>
      <c r="I840" s="198"/>
      <c r="L840" s="194"/>
      <c r="M840" s="199"/>
      <c r="N840" s="200"/>
      <c r="O840" s="200"/>
      <c r="P840" s="200"/>
      <c r="Q840" s="200"/>
      <c r="R840" s="200"/>
      <c r="S840" s="200"/>
      <c r="T840" s="201"/>
      <c r="AT840" s="195" t="s">
        <v>141</v>
      </c>
      <c r="AU840" s="195" t="s">
        <v>87</v>
      </c>
      <c r="AV840" s="12" t="s">
        <v>87</v>
      </c>
      <c r="AW840" s="12" t="s">
        <v>41</v>
      </c>
      <c r="AX840" s="12" t="s">
        <v>78</v>
      </c>
      <c r="AY840" s="195" t="s">
        <v>132</v>
      </c>
    </row>
    <row r="841" spans="2:65" s="12" customFormat="1" ht="13.5">
      <c r="B841" s="194"/>
      <c r="D841" s="187" t="s">
        <v>141</v>
      </c>
      <c r="E841" s="195" t="s">
        <v>5</v>
      </c>
      <c r="F841" s="196" t="s">
        <v>286</v>
      </c>
      <c r="H841" s="197">
        <v>-3.39</v>
      </c>
      <c r="I841" s="198"/>
      <c r="L841" s="194"/>
      <c r="M841" s="199"/>
      <c r="N841" s="200"/>
      <c r="O841" s="200"/>
      <c r="P841" s="200"/>
      <c r="Q841" s="200"/>
      <c r="R841" s="200"/>
      <c r="S841" s="200"/>
      <c r="T841" s="201"/>
      <c r="AT841" s="195" t="s">
        <v>141</v>
      </c>
      <c r="AU841" s="195" t="s">
        <v>87</v>
      </c>
      <c r="AV841" s="12" t="s">
        <v>87</v>
      </c>
      <c r="AW841" s="12" t="s">
        <v>41</v>
      </c>
      <c r="AX841" s="12" t="s">
        <v>78</v>
      </c>
      <c r="AY841" s="195" t="s">
        <v>132</v>
      </c>
    </row>
    <row r="842" spans="2:65" s="12" customFormat="1" ht="13.5">
      <c r="B842" s="194"/>
      <c r="D842" s="187" t="s">
        <v>141</v>
      </c>
      <c r="E842" s="195" t="s">
        <v>5</v>
      </c>
      <c r="F842" s="196" t="s">
        <v>287</v>
      </c>
      <c r="H842" s="197">
        <v>-1.637</v>
      </c>
      <c r="I842" s="198"/>
      <c r="L842" s="194"/>
      <c r="M842" s="199"/>
      <c r="N842" s="200"/>
      <c r="O842" s="200"/>
      <c r="P842" s="200"/>
      <c r="Q842" s="200"/>
      <c r="R842" s="200"/>
      <c r="S842" s="200"/>
      <c r="T842" s="201"/>
      <c r="AT842" s="195" t="s">
        <v>141</v>
      </c>
      <c r="AU842" s="195" t="s">
        <v>87</v>
      </c>
      <c r="AV842" s="12" t="s">
        <v>87</v>
      </c>
      <c r="AW842" s="12" t="s">
        <v>41</v>
      </c>
      <c r="AX842" s="12" t="s">
        <v>78</v>
      </c>
      <c r="AY842" s="195" t="s">
        <v>132</v>
      </c>
    </row>
    <row r="843" spans="2:65" s="12" customFormat="1" ht="13.5">
      <c r="B843" s="194"/>
      <c r="D843" s="187" t="s">
        <v>141</v>
      </c>
      <c r="E843" s="195" t="s">
        <v>5</v>
      </c>
      <c r="F843" s="196" t="s">
        <v>288</v>
      </c>
      <c r="H843" s="197">
        <v>-3.39</v>
      </c>
      <c r="I843" s="198"/>
      <c r="L843" s="194"/>
      <c r="M843" s="199"/>
      <c r="N843" s="200"/>
      <c r="O843" s="200"/>
      <c r="P843" s="200"/>
      <c r="Q843" s="200"/>
      <c r="R843" s="200"/>
      <c r="S843" s="200"/>
      <c r="T843" s="201"/>
      <c r="AT843" s="195" t="s">
        <v>141</v>
      </c>
      <c r="AU843" s="195" t="s">
        <v>87</v>
      </c>
      <c r="AV843" s="12" t="s">
        <v>87</v>
      </c>
      <c r="AW843" s="12" t="s">
        <v>41</v>
      </c>
      <c r="AX843" s="12" t="s">
        <v>78</v>
      </c>
      <c r="AY843" s="195" t="s">
        <v>132</v>
      </c>
    </row>
    <row r="844" spans="2:65" s="12" customFormat="1" ht="13.5">
      <c r="B844" s="194"/>
      <c r="D844" s="187" t="s">
        <v>141</v>
      </c>
      <c r="E844" s="195" t="s">
        <v>5</v>
      </c>
      <c r="F844" s="196" t="s">
        <v>289</v>
      </c>
      <c r="H844" s="197">
        <v>-1.637</v>
      </c>
      <c r="I844" s="198"/>
      <c r="L844" s="194"/>
      <c r="M844" s="199"/>
      <c r="N844" s="200"/>
      <c r="O844" s="200"/>
      <c r="P844" s="200"/>
      <c r="Q844" s="200"/>
      <c r="R844" s="200"/>
      <c r="S844" s="200"/>
      <c r="T844" s="201"/>
      <c r="AT844" s="195" t="s">
        <v>141</v>
      </c>
      <c r="AU844" s="195" t="s">
        <v>87</v>
      </c>
      <c r="AV844" s="12" t="s">
        <v>87</v>
      </c>
      <c r="AW844" s="12" t="s">
        <v>41</v>
      </c>
      <c r="AX844" s="12" t="s">
        <v>78</v>
      </c>
      <c r="AY844" s="195" t="s">
        <v>132</v>
      </c>
    </row>
    <row r="845" spans="2:65" s="12" customFormat="1" ht="13.5">
      <c r="B845" s="194"/>
      <c r="D845" s="187" t="s">
        <v>141</v>
      </c>
      <c r="E845" s="195" t="s">
        <v>5</v>
      </c>
      <c r="F845" s="196" t="s">
        <v>290</v>
      </c>
      <c r="H845" s="197">
        <v>-3.702</v>
      </c>
      <c r="I845" s="198"/>
      <c r="L845" s="194"/>
      <c r="M845" s="199"/>
      <c r="N845" s="200"/>
      <c r="O845" s="200"/>
      <c r="P845" s="200"/>
      <c r="Q845" s="200"/>
      <c r="R845" s="200"/>
      <c r="S845" s="200"/>
      <c r="T845" s="201"/>
      <c r="AT845" s="195" t="s">
        <v>141</v>
      </c>
      <c r="AU845" s="195" t="s">
        <v>87</v>
      </c>
      <c r="AV845" s="12" t="s">
        <v>87</v>
      </c>
      <c r="AW845" s="12" t="s">
        <v>41</v>
      </c>
      <c r="AX845" s="12" t="s">
        <v>78</v>
      </c>
      <c r="AY845" s="195" t="s">
        <v>132</v>
      </c>
    </row>
    <row r="846" spans="2:65" s="12" customFormat="1" ht="13.5">
      <c r="B846" s="194"/>
      <c r="D846" s="187" t="s">
        <v>141</v>
      </c>
      <c r="E846" s="195" t="s">
        <v>5</v>
      </c>
      <c r="F846" s="196" t="s">
        <v>291</v>
      </c>
      <c r="H846" s="197">
        <v>-1.788</v>
      </c>
      <c r="I846" s="198"/>
      <c r="L846" s="194"/>
      <c r="M846" s="199"/>
      <c r="N846" s="200"/>
      <c r="O846" s="200"/>
      <c r="P846" s="200"/>
      <c r="Q846" s="200"/>
      <c r="R846" s="200"/>
      <c r="S846" s="200"/>
      <c r="T846" s="201"/>
      <c r="AT846" s="195" t="s">
        <v>141</v>
      </c>
      <c r="AU846" s="195" t="s">
        <v>87</v>
      </c>
      <c r="AV846" s="12" t="s">
        <v>87</v>
      </c>
      <c r="AW846" s="12" t="s">
        <v>41</v>
      </c>
      <c r="AX846" s="12" t="s">
        <v>78</v>
      </c>
      <c r="AY846" s="195" t="s">
        <v>132</v>
      </c>
    </row>
    <row r="847" spans="2:65" s="12" customFormat="1" ht="13.5">
      <c r="B847" s="194"/>
      <c r="D847" s="187" t="s">
        <v>141</v>
      </c>
      <c r="E847" s="195" t="s">
        <v>5</v>
      </c>
      <c r="F847" s="196" t="s">
        <v>292</v>
      </c>
      <c r="H847" s="197">
        <v>-11.16</v>
      </c>
      <c r="I847" s="198"/>
      <c r="L847" s="194"/>
      <c r="M847" s="199"/>
      <c r="N847" s="200"/>
      <c r="O847" s="200"/>
      <c r="P847" s="200"/>
      <c r="Q847" s="200"/>
      <c r="R847" s="200"/>
      <c r="S847" s="200"/>
      <c r="T847" s="201"/>
      <c r="AT847" s="195" t="s">
        <v>141</v>
      </c>
      <c r="AU847" s="195" t="s">
        <v>87</v>
      </c>
      <c r="AV847" s="12" t="s">
        <v>87</v>
      </c>
      <c r="AW847" s="12" t="s">
        <v>41</v>
      </c>
      <c r="AX847" s="12" t="s">
        <v>78</v>
      </c>
      <c r="AY847" s="195" t="s">
        <v>132</v>
      </c>
    </row>
    <row r="848" spans="2:65" s="13" customFormat="1" ht="13.5">
      <c r="B848" s="202"/>
      <c r="D848" s="187" t="s">
        <v>141</v>
      </c>
      <c r="E848" s="203" t="s">
        <v>5</v>
      </c>
      <c r="F848" s="204" t="s">
        <v>150</v>
      </c>
      <c r="H848" s="205">
        <v>110.233</v>
      </c>
      <c r="I848" s="206"/>
      <c r="L848" s="202"/>
      <c r="M848" s="207"/>
      <c r="N848" s="208"/>
      <c r="O848" s="208"/>
      <c r="P848" s="208"/>
      <c r="Q848" s="208"/>
      <c r="R848" s="208"/>
      <c r="S848" s="208"/>
      <c r="T848" s="209"/>
      <c r="AT848" s="203" t="s">
        <v>141</v>
      </c>
      <c r="AU848" s="203" t="s">
        <v>87</v>
      </c>
      <c r="AV848" s="13" t="s">
        <v>151</v>
      </c>
      <c r="AW848" s="13" t="s">
        <v>41</v>
      </c>
      <c r="AX848" s="13" t="s">
        <v>78</v>
      </c>
      <c r="AY848" s="203" t="s">
        <v>132</v>
      </c>
    </row>
    <row r="849" spans="2:51" s="11" customFormat="1" ht="13.5">
      <c r="B849" s="186"/>
      <c r="D849" s="187" t="s">
        <v>141</v>
      </c>
      <c r="E849" s="188" t="s">
        <v>5</v>
      </c>
      <c r="F849" s="189" t="s">
        <v>293</v>
      </c>
      <c r="H849" s="188" t="s">
        <v>5</v>
      </c>
      <c r="I849" s="190"/>
      <c r="L849" s="186"/>
      <c r="M849" s="191"/>
      <c r="N849" s="192"/>
      <c r="O849" s="192"/>
      <c r="P849" s="192"/>
      <c r="Q849" s="192"/>
      <c r="R849" s="192"/>
      <c r="S849" s="192"/>
      <c r="T849" s="193"/>
      <c r="AT849" s="188" t="s">
        <v>141</v>
      </c>
      <c r="AU849" s="188" t="s">
        <v>87</v>
      </c>
      <c r="AV849" s="11" t="s">
        <v>25</v>
      </c>
      <c r="AW849" s="11" t="s">
        <v>41</v>
      </c>
      <c r="AX849" s="11" t="s">
        <v>78</v>
      </c>
      <c r="AY849" s="188" t="s">
        <v>132</v>
      </c>
    </row>
    <row r="850" spans="2:51" s="12" customFormat="1" ht="13.5">
      <c r="B850" s="194"/>
      <c r="D850" s="187" t="s">
        <v>141</v>
      </c>
      <c r="E850" s="195" t="s">
        <v>5</v>
      </c>
      <c r="F850" s="196" t="s">
        <v>294</v>
      </c>
      <c r="H850" s="197">
        <v>103.65</v>
      </c>
      <c r="I850" s="198"/>
      <c r="L850" s="194"/>
      <c r="M850" s="199"/>
      <c r="N850" s="200"/>
      <c r="O850" s="200"/>
      <c r="P850" s="200"/>
      <c r="Q850" s="200"/>
      <c r="R850" s="200"/>
      <c r="S850" s="200"/>
      <c r="T850" s="201"/>
      <c r="AT850" s="195" t="s">
        <v>141</v>
      </c>
      <c r="AU850" s="195" t="s">
        <v>87</v>
      </c>
      <c r="AV850" s="12" t="s">
        <v>87</v>
      </c>
      <c r="AW850" s="12" t="s">
        <v>41</v>
      </c>
      <c r="AX850" s="12" t="s">
        <v>78</v>
      </c>
      <c r="AY850" s="195" t="s">
        <v>132</v>
      </c>
    </row>
    <row r="851" spans="2:51" s="12" customFormat="1" ht="13.5">
      <c r="B851" s="194"/>
      <c r="D851" s="187" t="s">
        <v>141</v>
      </c>
      <c r="E851" s="195" t="s">
        <v>5</v>
      </c>
      <c r="F851" s="196" t="s">
        <v>295</v>
      </c>
      <c r="H851" s="197">
        <v>-3.24</v>
      </c>
      <c r="I851" s="198"/>
      <c r="L851" s="194"/>
      <c r="M851" s="199"/>
      <c r="N851" s="200"/>
      <c r="O851" s="200"/>
      <c r="P851" s="200"/>
      <c r="Q851" s="200"/>
      <c r="R851" s="200"/>
      <c r="S851" s="200"/>
      <c r="T851" s="201"/>
      <c r="AT851" s="195" t="s">
        <v>141</v>
      </c>
      <c r="AU851" s="195" t="s">
        <v>87</v>
      </c>
      <c r="AV851" s="12" t="s">
        <v>87</v>
      </c>
      <c r="AW851" s="12" t="s">
        <v>41</v>
      </c>
      <c r="AX851" s="12" t="s">
        <v>78</v>
      </c>
      <c r="AY851" s="195" t="s">
        <v>132</v>
      </c>
    </row>
    <row r="852" spans="2:51" s="12" customFormat="1" ht="13.5">
      <c r="B852" s="194"/>
      <c r="D852" s="187" t="s">
        <v>141</v>
      </c>
      <c r="E852" s="195" t="s">
        <v>5</v>
      </c>
      <c r="F852" s="196" t="s">
        <v>296</v>
      </c>
      <c r="H852" s="197">
        <v>-2.5430000000000001</v>
      </c>
      <c r="I852" s="198"/>
      <c r="L852" s="194"/>
      <c r="M852" s="199"/>
      <c r="N852" s="200"/>
      <c r="O852" s="200"/>
      <c r="P852" s="200"/>
      <c r="Q852" s="200"/>
      <c r="R852" s="200"/>
      <c r="S852" s="200"/>
      <c r="T852" s="201"/>
      <c r="AT852" s="195" t="s">
        <v>141</v>
      </c>
      <c r="AU852" s="195" t="s">
        <v>87</v>
      </c>
      <c r="AV852" s="12" t="s">
        <v>87</v>
      </c>
      <c r="AW852" s="12" t="s">
        <v>41</v>
      </c>
      <c r="AX852" s="12" t="s">
        <v>78</v>
      </c>
      <c r="AY852" s="195" t="s">
        <v>132</v>
      </c>
    </row>
    <row r="853" spans="2:51" s="12" customFormat="1" ht="13.5">
      <c r="B853" s="194"/>
      <c r="D853" s="187" t="s">
        <v>141</v>
      </c>
      <c r="E853" s="195" t="s">
        <v>5</v>
      </c>
      <c r="F853" s="196" t="s">
        <v>297</v>
      </c>
      <c r="H853" s="197">
        <v>-3.2040000000000002</v>
      </c>
      <c r="I853" s="198"/>
      <c r="L853" s="194"/>
      <c r="M853" s="199"/>
      <c r="N853" s="200"/>
      <c r="O853" s="200"/>
      <c r="P853" s="200"/>
      <c r="Q853" s="200"/>
      <c r="R853" s="200"/>
      <c r="S853" s="200"/>
      <c r="T853" s="201"/>
      <c r="AT853" s="195" t="s">
        <v>141</v>
      </c>
      <c r="AU853" s="195" t="s">
        <v>87</v>
      </c>
      <c r="AV853" s="12" t="s">
        <v>87</v>
      </c>
      <c r="AW853" s="12" t="s">
        <v>41</v>
      </c>
      <c r="AX853" s="12" t="s">
        <v>78</v>
      </c>
      <c r="AY853" s="195" t="s">
        <v>132</v>
      </c>
    </row>
    <row r="854" spans="2:51" s="12" customFormat="1" ht="13.5">
      <c r="B854" s="194"/>
      <c r="D854" s="187" t="s">
        <v>141</v>
      </c>
      <c r="E854" s="195" t="s">
        <v>5</v>
      </c>
      <c r="F854" s="196" t="s">
        <v>298</v>
      </c>
      <c r="H854" s="197">
        <v>-2.0550000000000002</v>
      </c>
      <c r="I854" s="198"/>
      <c r="L854" s="194"/>
      <c r="M854" s="199"/>
      <c r="N854" s="200"/>
      <c r="O854" s="200"/>
      <c r="P854" s="200"/>
      <c r="Q854" s="200"/>
      <c r="R854" s="200"/>
      <c r="S854" s="200"/>
      <c r="T854" s="201"/>
      <c r="AT854" s="195" t="s">
        <v>141</v>
      </c>
      <c r="AU854" s="195" t="s">
        <v>87</v>
      </c>
      <c r="AV854" s="12" t="s">
        <v>87</v>
      </c>
      <c r="AW854" s="12" t="s">
        <v>41</v>
      </c>
      <c r="AX854" s="12" t="s">
        <v>78</v>
      </c>
      <c r="AY854" s="195" t="s">
        <v>132</v>
      </c>
    </row>
    <row r="855" spans="2:51" s="12" customFormat="1" ht="13.5">
      <c r="B855" s="194"/>
      <c r="D855" s="187" t="s">
        <v>141</v>
      </c>
      <c r="E855" s="195" t="s">
        <v>5</v>
      </c>
      <c r="F855" s="196" t="s">
        <v>299</v>
      </c>
      <c r="H855" s="197">
        <v>-2.5779999999999998</v>
      </c>
      <c r="I855" s="198"/>
      <c r="L855" s="194"/>
      <c r="M855" s="199"/>
      <c r="N855" s="200"/>
      <c r="O855" s="200"/>
      <c r="P855" s="200"/>
      <c r="Q855" s="200"/>
      <c r="R855" s="200"/>
      <c r="S855" s="200"/>
      <c r="T855" s="201"/>
      <c r="AT855" s="195" t="s">
        <v>141</v>
      </c>
      <c r="AU855" s="195" t="s">
        <v>87</v>
      </c>
      <c r="AV855" s="12" t="s">
        <v>87</v>
      </c>
      <c r="AW855" s="12" t="s">
        <v>41</v>
      </c>
      <c r="AX855" s="12" t="s">
        <v>78</v>
      </c>
      <c r="AY855" s="195" t="s">
        <v>132</v>
      </c>
    </row>
    <row r="856" spans="2:51" s="12" customFormat="1" ht="13.5">
      <c r="B856" s="194"/>
      <c r="D856" s="187" t="s">
        <v>141</v>
      </c>
      <c r="E856" s="195" t="s">
        <v>5</v>
      </c>
      <c r="F856" s="196" t="s">
        <v>300</v>
      </c>
      <c r="H856" s="197">
        <v>-1.6659999999999999</v>
      </c>
      <c r="I856" s="198"/>
      <c r="L856" s="194"/>
      <c r="M856" s="199"/>
      <c r="N856" s="200"/>
      <c r="O856" s="200"/>
      <c r="P856" s="200"/>
      <c r="Q856" s="200"/>
      <c r="R856" s="200"/>
      <c r="S856" s="200"/>
      <c r="T856" s="201"/>
      <c r="AT856" s="195" t="s">
        <v>141</v>
      </c>
      <c r="AU856" s="195" t="s">
        <v>87</v>
      </c>
      <c r="AV856" s="12" t="s">
        <v>87</v>
      </c>
      <c r="AW856" s="12" t="s">
        <v>41</v>
      </c>
      <c r="AX856" s="12" t="s">
        <v>78</v>
      </c>
      <c r="AY856" s="195" t="s">
        <v>132</v>
      </c>
    </row>
    <row r="857" spans="2:51" s="12" customFormat="1" ht="13.5">
      <c r="B857" s="194"/>
      <c r="D857" s="187" t="s">
        <v>141</v>
      </c>
      <c r="E857" s="195" t="s">
        <v>5</v>
      </c>
      <c r="F857" s="196" t="s">
        <v>301</v>
      </c>
      <c r="H857" s="197">
        <v>-2.5779999999999998</v>
      </c>
      <c r="I857" s="198"/>
      <c r="L857" s="194"/>
      <c r="M857" s="199"/>
      <c r="N857" s="200"/>
      <c r="O857" s="200"/>
      <c r="P857" s="200"/>
      <c r="Q857" s="200"/>
      <c r="R857" s="200"/>
      <c r="S857" s="200"/>
      <c r="T857" s="201"/>
      <c r="AT857" s="195" t="s">
        <v>141</v>
      </c>
      <c r="AU857" s="195" t="s">
        <v>87</v>
      </c>
      <c r="AV857" s="12" t="s">
        <v>87</v>
      </c>
      <c r="AW857" s="12" t="s">
        <v>41</v>
      </c>
      <c r="AX857" s="12" t="s">
        <v>78</v>
      </c>
      <c r="AY857" s="195" t="s">
        <v>132</v>
      </c>
    </row>
    <row r="858" spans="2:51" s="12" customFormat="1" ht="13.5">
      <c r="B858" s="194"/>
      <c r="D858" s="187" t="s">
        <v>141</v>
      </c>
      <c r="E858" s="195" t="s">
        <v>5</v>
      </c>
      <c r="F858" s="196" t="s">
        <v>302</v>
      </c>
      <c r="H858" s="197">
        <v>-1.6659999999999999</v>
      </c>
      <c r="I858" s="198"/>
      <c r="L858" s="194"/>
      <c r="M858" s="199"/>
      <c r="N858" s="200"/>
      <c r="O858" s="200"/>
      <c r="P858" s="200"/>
      <c r="Q858" s="200"/>
      <c r="R858" s="200"/>
      <c r="S858" s="200"/>
      <c r="T858" s="201"/>
      <c r="AT858" s="195" t="s">
        <v>141</v>
      </c>
      <c r="AU858" s="195" t="s">
        <v>87</v>
      </c>
      <c r="AV858" s="12" t="s">
        <v>87</v>
      </c>
      <c r="AW858" s="12" t="s">
        <v>41</v>
      </c>
      <c r="AX858" s="12" t="s">
        <v>78</v>
      </c>
      <c r="AY858" s="195" t="s">
        <v>132</v>
      </c>
    </row>
    <row r="859" spans="2:51" s="12" customFormat="1" ht="13.5">
      <c r="B859" s="194"/>
      <c r="D859" s="187" t="s">
        <v>141</v>
      </c>
      <c r="E859" s="195" t="s">
        <v>5</v>
      </c>
      <c r="F859" s="196" t="s">
        <v>303</v>
      </c>
      <c r="H859" s="197">
        <v>-2.6520000000000001</v>
      </c>
      <c r="I859" s="198"/>
      <c r="L859" s="194"/>
      <c r="M859" s="199"/>
      <c r="N859" s="200"/>
      <c r="O859" s="200"/>
      <c r="P859" s="200"/>
      <c r="Q859" s="200"/>
      <c r="R859" s="200"/>
      <c r="S859" s="200"/>
      <c r="T859" s="201"/>
      <c r="AT859" s="195" t="s">
        <v>141</v>
      </c>
      <c r="AU859" s="195" t="s">
        <v>87</v>
      </c>
      <c r="AV859" s="12" t="s">
        <v>87</v>
      </c>
      <c r="AW859" s="12" t="s">
        <v>41</v>
      </c>
      <c r="AX859" s="12" t="s">
        <v>78</v>
      </c>
      <c r="AY859" s="195" t="s">
        <v>132</v>
      </c>
    </row>
    <row r="860" spans="2:51" s="13" customFormat="1" ht="13.5">
      <c r="B860" s="202"/>
      <c r="D860" s="187" t="s">
        <v>141</v>
      </c>
      <c r="E860" s="203" t="s">
        <v>5</v>
      </c>
      <c r="F860" s="204" t="s">
        <v>150</v>
      </c>
      <c r="H860" s="205">
        <v>81.468000000000004</v>
      </c>
      <c r="I860" s="206"/>
      <c r="L860" s="202"/>
      <c r="M860" s="207"/>
      <c r="N860" s="208"/>
      <c r="O860" s="208"/>
      <c r="P860" s="208"/>
      <c r="Q860" s="208"/>
      <c r="R860" s="208"/>
      <c r="S860" s="208"/>
      <c r="T860" s="209"/>
      <c r="AT860" s="203" t="s">
        <v>141</v>
      </c>
      <c r="AU860" s="203" t="s">
        <v>87</v>
      </c>
      <c r="AV860" s="13" t="s">
        <v>151</v>
      </c>
      <c r="AW860" s="13" t="s">
        <v>41</v>
      </c>
      <c r="AX860" s="13" t="s">
        <v>78</v>
      </c>
      <c r="AY860" s="203" t="s">
        <v>132</v>
      </c>
    </row>
    <row r="861" spans="2:51" s="11" customFormat="1" ht="13.5">
      <c r="B861" s="186"/>
      <c r="D861" s="187" t="s">
        <v>141</v>
      </c>
      <c r="E861" s="188" t="s">
        <v>5</v>
      </c>
      <c r="F861" s="189" t="s">
        <v>304</v>
      </c>
      <c r="H861" s="188" t="s">
        <v>5</v>
      </c>
      <c r="I861" s="190"/>
      <c r="L861" s="186"/>
      <c r="M861" s="191"/>
      <c r="N861" s="192"/>
      <c r="O861" s="192"/>
      <c r="P861" s="192"/>
      <c r="Q861" s="192"/>
      <c r="R861" s="192"/>
      <c r="S861" s="192"/>
      <c r="T861" s="193"/>
      <c r="AT861" s="188" t="s">
        <v>141</v>
      </c>
      <c r="AU861" s="188" t="s">
        <v>87</v>
      </c>
      <c r="AV861" s="11" t="s">
        <v>25</v>
      </c>
      <c r="AW861" s="11" t="s">
        <v>41</v>
      </c>
      <c r="AX861" s="11" t="s">
        <v>78</v>
      </c>
      <c r="AY861" s="188" t="s">
        <v>132</v>
      </c>
    </row>
    <row r="862" spans="2:51" s="12" customFormat="1" ht="13.5">
      <c r="B862" s="194"/>
      <c r="D862" s="187" t="s">
        <v>141</v>
      </c>
      <c r="E862" s="195" t="s">
        <v>5</v>
      </c>
      <c r="F862" s="196" t="s">
        <v>305</v>
      </c>
      <c r="H862" s="197">
        <v>109.47499999999999</v>
      </c>
      <c r="I862" s="198"/>
      <c r="L862" s="194"/>
      <c r="M862" s="199"/>
      <c r="N862" s="200"/>
      <c r="O862" s="200"/>
      <c r="P862" s="200"/>
      <c r="Q862" s="200"/>
      <c r="R862" s="200"/>
      <c r="S862" s="200"/>
      <c r="T862" s="201"/>
      <c r="AT862" s="195" t="s">
        <v>141</v>
      </c>
      <c r="AU862" s="195" t="s">
        <v>87</v>
      </c>
      <c r="AV862" s="12" t="s">
        <v>87</v>
      </c>
      <c r="AW862" s="12" t="s">
        <v>41</v>
      </c>
      <c r="AX862" s="12" t="s">
        <v>78</v>
      </c>
      <c r="AY862" s="195" t="s">
        <v>132</v>
      </c>
    </row>
    <row r="863" spans="2:51" s="12" customFormat="1" ht="13.5">
      <c r="B863" s="194"/>
      <c r="D863" s="187" t="s">
        <v>141</v>
      </c>
      <c r="E863" s="195" t="s">
        <v>5</v>
      </c>
      <c r="F863" s="196" t="s">
        <v>306</v>
      </c>
      <c r="H863" s="197">
        <v>-1.476</v>
      </c>
      <c r="I863" s="198"/>
      <c r="L863" s="194"/>
      <c r="M863" s="199"/>
      <c r="N863" s="200"/>
      <c r="O863" s="200"/>
      <c r="P863" s="200"/>
      <c r="Q863" s="200"/>
      <c r="R863" s="200"/>
      <c r="S863" s="200"/>
      <c r="T863" s="201"/>
      <c r="AT863" s="195" t="s">
        <v>141</v>
      </c>
      <c r="AU863" s="195" t="s">
        <v>87</v>
      </c>
      <c r="AV863" s="12" t="s">
        <v>87</v>
      </c>
      <c r="AW863" s="12" t="s">
        <v>41</v>
      </c>
      <c r="AX863" s="12" t="s">
        <v>78</v>
      </c>
      <c r="AY863" s="195" t="s">
        <v>132</v>
      </c>
    </row>
    <row r="864" spans="2:51" s="12" customFormat="1" ht="13.5">
      <c r="B864" s="194"/>
      <c r="D864" s="187" t="s">
        <v>141</v>
      </c>
      <c r="E864" s="195" t="s">
        <v>5</v>
      </c>
      <c r="F864" s="196" t="s">
        <v>307</v>
      </c>
      <c r="H864" s="197">
        <v>-1.476</v>
      </c>
      <c r="I864" s="198"/>
      <c r="L864" s="194"/>
      <c r="M864" s="199"/>
      <c r="N864" s="200"/>
      <c r="O864" s="200"/>
      <c r="P864" s="200"/>
      <c r="Q864" s="200"/>
      <c r="R864" s="200"/>
      <c r="S864" s="200"/>
      <c r="T864" s="201"/>
      <c r="AT864" s="195" t="s">
        <v>141</v>
      </c>
      <c r="AU864" s="195" t="s">
        <v>87</v>
      </c>
      <c r="AV864" s="12" t="s">
        <v>87</v>
      </c>
      <c r="AW864" s="12" t="s">
        <v>41</v>
      </c>
      <c r="AX864" s="12" t="s">
        <v>78</v>
      </c>
      <c r="AY864" s="195" t="s">
        <v>132</v>
      </c>
    </row>
    <row r="865" spans="2:65" s="12" customFormat="1" ht="13.5">
      <c r="B865" s="194"/>
      <c r="D865" s="187" t="s">
        <v>141</v>
      </c>
      <c r="E865" s="195" t="s">
        <v>5</v>
      </c>
      <c r="F865" s="196" t="s">
        <v>308</v>
      </c>
      <c r="H865" s="197">
        <v>-1.3049999999999999</v>
      </c>
      <c r="I865" s="198"/>
      <c r="L865" s="194"/>
      <c r="M865" s="199"/>
      <c r="N865" s="200"/>
      <c r="O865" s="200"/>
      <c r="P865" s="200"/>
      <c r="Q865" s="200"/>
      <c r="R865" s="200"/>
      <c r="S865" s="200"/>
      <c r="T865" s="201"/>
      <c r="AT865" s="195" t="s">
        <v>141</v>
      </c>
      <c r="AU865" s="195" t="s">
        <v>87</v>
      </c>
      <c r="AV865" s="12" t="s">
        <v>87</v>
      </c>
      <c r="AW865" s="12" t="s">
        <v>41</v>
      </c>
      <c r="AX865" s="12" t="s">
        <v>78</v>
      </c>
      <c r="AY865" s="195" t="s">
        <v>132</v>
      </c>
    </row>
    <row r="866" spans="2:65" s="12" customFormat="1" ht="13.5">
      <c r="B866" s="194"/>
      <c r="D866" s="187" t="s">
        <v>141</v>
      </c>
      <c r="E866" s="195" t="s">
        <v>5</v>
      </c>
      <c r="F866" s="196" t="s">
        <v>309</v>
      </c>
      <c r="H866" s="197">
        <v>-1.3049999999999999</v>
      </c>
      <c r="I866" s="198"/>
      <c r="L866" s="194"/>
      <c r="M866" s="199"/>
      <c r="N866" s="200"/>
      <c r="O866" s="200"/>
      <c r="P866" s="200"/>
      <c r="Q866" s="200"/>
      <c r="R866" s="200"/>
      <c r="S866" s="200"/>
      <c r="T866" s="201"/>
      <c r="AT866" s="195" t="s">
        <v>141</v>
      </c>
      <c r="AU866" s="195" t="s">
        <v>87</v>
      </c>
      <c r="AV866" s="12" t="s">
        <v>87</v>
      </c>
      <c r="AW866" s="12" t="s">
        <v>41</v>
      </c>
      <c r="AX866" s="12" t="s">
        <v>78</v>
      </c>
      <c r="AY866" s="195" t="s">
        <v>132</v>
      </c>
    </row>
    <row r="867" spans="2:65" s="13" customFormat="1" ht="13.5">
      <c r="B867" s="202"/>
      <c r="D867" s="187" t="s">
        <v>141</v>
      </c>
      <c r="E867" s="203" t="s">
        <v>5</v>
      </c>
      <c r="F867" s="204" t="s">
        <v>150</v>
      </c>
      <c r="H867" s="205">
        <v>103.913</v>
      </c>
      <c r="I867" s="206"/>
      <c r="L867" s="202"/>
      <c r="M867" s="207"/>
      <c r="N867" s="208"/>
      <c r="O867" s="208"/>
      <c r="P867" s="208"/>
      <c r="Q867" s="208"/>
      <c r="R867" s="208"/>
      <c r="S867" s="208"/>
      <c r="T867" s="209"/>
      <c r="AT867" s="203" t="s">
        <v>141</v>
      </c>
      <c r="AU867" s="203" t="s">
        <v>87</v>
      </c>
      <c r="AV867" s="13" t="s">
        <v>151</v>
      </c>
      <c r="AW867" s="13" t="s">
        <v>41</v>
      </c>
      <c r="AX867" s="13" t="s">
        <v>78</v>
      </c>
      <c r="AY867" s="203" t="s">
        <v>132</v>
      </c>
    </row>
    <row r="868" spans="2:65" s="11" customFormat="1" ht="13.5">
      <c r="B868" s="186"/>
      <c r="D868" s="187" t="s">
        <v>141</v>
      </c>
      <c r="E868" s="188" t="s">
        <v>5</v>
      </c>
      <c r="F868" s="189" t="s">
        <v>310</v>
      </c>
      <c r="H868" s="188" t="s">
        <v>5</v>
      </c>
      <c r="I868" s="190"/>
      <c r="L868" s="186"/>
      <c r="M868" s="191"/>
      <c r="N868" s="192"/>
      <c r="O868" s="192"/>
      <c r="P868" s="192"/>
      <c r="Q868" s="192"/>
      <c r="R868" s="192"/>
      <c r="S868" s="192"/>
      <c r="T868" s="193"/>
      <c r="AT868" s="188" t="s">
        <v>141</v>
      </c>
      <c r="AU868" s="188" t="s">
        <v>87</v>
      </c>
      <c r="AV868" s="11" t="s">
        <v>25</v>
      </c>
      <c r="AW868" s="11" t="s">
        <v>41</v>
      </c>
      <c r="AX868" s="11" t="s">
        <v>78</v>
      </c>
      <c r="AY868" s="188" t="s">
        <v>132</v>
      </c>
    </row>
    <row r="869" spans="2:65" s="12" customFormat="1" ht="13.5">
      <c r="B869" s="194"/>
      <c r="D869" s="187" t="s">
        <v>141</v>
      </c>
      <c r="E869" s="195" t="s">
        <v>5</v>
      </c>
      <c r="F869" s="196" t="s">
        <v>311</v>
      </c>
      <c r="H869" s="197">
        <v>216.25</v>
      </c>
      <c r="I869" s="198"/>
      <c r="L869" s="194"/>
      <c r="M869" s="199"/>
      <c r="N869" s="200"/>
      <c r="O869" s="200"/>
      <c r="P869" s="200"/>
      <c r="Q869" s="200"/>
      <c r="R869" s="200"/>
      <c r="S869" s="200"/>
      <c r="T869" s="201"/>
      <c r="AT869" s="195" t="s">
        <v>141</v>
      </c>
      <c r="AU869" s="195" t="s">
        <v>87</v>
      </c>
      <c r="AV869" s="12" t="s">
        <v>87</v>
      </c>
      <c r="AW869" s="12" t="s">
        <v>41</v>
      </c>
      <c r="AX869" s="12" t="s">
        <v>78</v>
      </c>
      <c r="AY869" s="195" t="s">
        <v>132</v>
      </c>
    </row>
    <row r="870" spans="2:65" s="12" customFormat="1" ht="13.5">
      <c r="B870" s="194"/>
      <c r="D870" s="187" t="s">
        <v>141</v>
      </c>
      <c r="E870" s="195" t="s">
        <v>5</v>
      </c>
      <c r="F870" s="196" t="s">
        <v>312</v>
      </c>
      <c r="H870" s="197">
        <v>-13.462999999999999</v>
      </c>
      <c r="I870" s="198"/>
      <c r="L870" s="194"/>
      <c r="M870" s="199"/>
      <c r="N870" s="200"/>
      <c r="O870" s="200"/>
      <c r="P870" s="200"/>
      <c r="Q870" s="200"/>
      <c r="R870" s="200"/>
      <c r="S870" s="200"/>
      <c r="T870" s="201"/>
      <c r="AT870" s="195" t="s">
        <v>141</v>
      </c>
      <c r="AU870" s="195" t="s">
        <v>87</v>
      </c>
      <c r="AV870" s="12" t="s">
        <v>87</v>
      </c>
      <c r="AW870" s="12" t="s">
        <v>41</v>
      </c>
      <c r="AX870" s="12" t="s">
        <v>78</v>
      </c>
      <c r="AY870" s="195" t="s">
        <v>132</v>
      </c>
    </row>
    <row r="871" spans="2:65" s="12" customFormat="1" ht="13.5">
      <c r="B871" s="194"/>
      <c r="D871" s="187" t="s">
        <v>141</v>
      </c>
      <c r="E871" s="195" t="s">
        <v>5</v>
      </c>
      <c r="F871" s="196" t="s">
        <v>313</v>
      </c>
      <c r="H871" s="197">
        <v>-18.32</v>
      </c>
      <c r="I871" s="198"/>
      <c r="L871" s="194"/>
      <c r="M871" s="199"/>
      <c r="N871" s="200"/>
      <c r="O871" s="200"/>
      <c r="P871" s="200"/>
      <c r="Q871" s="200"/>
      <c r="R871" s="200"/>
      <c r="S871" s="200"/>
      <c r="T871" s="201"/>
      <c r="AT871" s="195" t="s">
        <v>141</v>
      </c>
      <c r="AU871" s="195" t="s">
        <v>87</v>
      </c>
      <c r="AV871" s="12" t="s">
        <v>87</v>
      </c>
      <c r="AW871" s="12" t="s">
        <v>41</v>
      </c>
      <c r="AX871" s="12" t="s">
        <v>78</v>
      </c>
      <c r="AY871" s="195" t="s">
        <v>132</v>
      </c>
    </row>
    <row r="872" spans="2:65" s="12" customFormat="1" ht="13.5">
      <c r="B872" s="194"/>
      <c r="D872" s="187" t="s">
        <v>141</v>
      </c>
      <c r="E872" s="195" t="s">
        <v>5</v>
      </c>
      <c r="F872" s="196" t="s">
        <v>314</v>
      </c>
      <c r="H872" s="197">
        <v>-15.071999999999999</v>
      </c>
      <c r="I872" s="198"/>
      <c r="L872" s="194"/>
      <c r="M872" s="199"/>
      <c r="N872" s="200"/>
      <c r="O872" s="200"/>
      <c r="P872" s="200"/>
      <c r="Q872" s="200"/>
      <c r="R872" s="200"/>
      <c r="S872" s="200"/>
      <c r="T872" s="201"/>
      <c r="AT872" s="195" t="s">
        <v>141</v>
      </c>
      <c r="AU872" s="195" t="s">
        <v>87</v>
      </c>
      <c r="AV872" s="12" t="s">
        <v>87</v>
      </c>
      <c r="AW872" s="12" t="s">
        <v>41</v>
      </c>
      <c r="AX872" s="12" t="s">
        <v>78</v>
      </c>
      <c r="AY872" s="195" t="s">
        <v>132</v>
      </c>
    </row>
    <row r="873" spans="2:65" s="12" customFormat="1" ht="13.5">
      <c r="B873" s="194"/>
      <c r="D873" s="187" t="s">
        <v>141</v>
      </c>
      <c r="E873" s="195" t="s">
        <v>5</v>
      </c>
      <c r="F873" s="196" t="s">
        <v>315</v>
      </c>
      <c r="H873" s="197">
        <v>-15.071999999999999</v>
      </c>
      <c r="I873" s="198"/>
      <c r="L873" s="194"/>
      <c r="M873" s="199"/>
      <c r="N873" s="200"/>
      <c r="O873" s="200"/>
      <c r="P873" s="200"/>
      <c r="Q873" s="200"/>
      <c r="R873" s="200"/>
      <c r="S873" s="200"/>
      <c r="T873" s="201"/>
      <c r="AT873" s="195" t="s">
        <v>141</v>
      </c>
      <c r="AU873" s="195" t="s">
        <v>87</v>
      </c>
      <c r="AV873" s="12" t="s">
        <v>87</v>
      </c>
      <c r="AW873" s="12" t="s">
        <v>41</v>
      </c>
      <c r="AX873" s="12" t="s">
        <v>78</v>
      </c>
      <c r="AY873" s="195" t="s">
        <v>132</v>
      </c>
    </row>
    <row r="874" spans="2:65" s="12" customFormat="1" ht="13.5">
      <c r="B874" s="194"/>
      <c r="D874" s="187" t="s">
        <v>141</v>
      </c>
      <c r="E874" s="195" t="s">
        <v>5</v>
      </c>
      <c r="F874" s="196" t="s">
        <v>316</v>
      </c>
      <c r="H874" s="197">
        <v>-15.646000000000001</v>
      </c>
      <c r="I874" s="198"/>
      <c r="L874" s="194"/>
      <c r="M874" s="199"/>
      <c r="N874" s="200"/>
      <c r="O874" s="200"/>
      <c r="P874" s="200"/>
      <c r="Q874" s="200"/>
      <c r="R874" s="200"/>
      <c r="S874" s="200"/>
      <c r="T874" s="201"/>
      <c r="AT874" s="195" t="s">
        <v>141</v>
      </c>
      <c r="AU874" s="195" t="s">
        <v>87</v>
      </c>
      <c r="AV874" s="12" t="s">
        <v>87</v>
      </c>
      <c r="AW874" s="12" t="s">
        <v>41</v>
      </c>
      <c r="AX874" s="12" t="s">
        <v>78</v>
      </c>
      <c r="AY874" s="195" t="s">
        <v>132</v>
      </c>
    </row>
    <row r="875" spans="2:65" s="12" customFormat="1" ht="13.5">
      <c r="B875" s="194"/>
      <c r="D875" s="187" t="s">
        <v>141</v>
      </c>
      <c r="E875" s="195" t="s">
        <v>5</v>
      </c>
      <c r="F875" s="196" t="s">
        <v>317</v>
      </c>
      <c r="H875" s="197">
        <v>-9.2750000000000004</v>
      </c>
      <c r="I875" s="198"/>
      <c r="L875" s="194"/>
      <c r="M875" s="199"/>
      <c r="N875" s="200"/>
      <c r="O875" s="200"/>
      <c r="P875" s="200"/>
      <c r="Q875" s="200"/>
      <c r="R875" s="200"/>
      <c r="S875" s="200"/>
      <c r="T875" s="201"/>
      <c r="AT875" s="195" t="s">
        <v>141</v>
      </c>
      <c r="AU875" s="195" t="s">
        <v>87</v>
      </c>
      <c r="AV875" s="12" t="s">
        <v>87</v>
      </c>
      <c r="AW875" s="12" t="s">
        <v>41</v>
      </c>
      <c r="AX875" s="12" t="s">
        <v>78</v>
      </c>
      <c r="AY875" s="195" t="s">
        <v>132</v>
      </c>
    </row>
    <row r="876" spans="2:65" s="13" customFormat="1" ht="13.5">
      <c r="B876" s="202"/>
      <c r="D876" s="187" t="s">
        <v>141</v>
      </c>
      <c r="E876" s="203" t="s">
        <v>5</v>
      </c>
      <c r="F876" s="204" t="s">
        <v>150</v>
      </c>
      <c r="H876" s="205">
        <v>129.40199999999999</v>
      </c>
      <c r="I876" s="206"/>
      <c r="L876" s="202"/>
      <c r="M876" s="207"/>
      <c r="N876" s="208"/>
      <c r="O876" s="208"/>
      <c r="P876" s="208"/>
      <c r="Q876" s="208"/>
      <c r="R876" s="208"/>
      <c r="S876" s="208"/>
      <c r="T876" s="209"/>
      <c r="AT876" s="203" t="s">
        <v>141</v>
      </c>
      <c r="AU876" s="203" t="s">
        <v>87</v>
      </c>
      <c r="AV876" s="13" t="s">
        <v>151</v>
      </c>
      <c r="AW876" s="13" t="s">
        <v>41</v>
      </c>
      <c r="AX876" s="13" t="s">
        <v>78</v>
      </c>
      <c r="AY876" s="203" t="s">
        <v>132</v>
      </c>
    </row>
    <row r="877" spans="2:65" s="14" customFormat="1" ht="13.5">
      <c r="B877" s="210"/>
      <c r="D877" s="187" t="s">
        <v>141</v>
      </c>
      <c r="E877" s="211" t="s">
        <v>5</v>
      </c>
      <c r="F877" s="212" t="s">
        <v>160</v>
      </c>
      <c r="H877" s="213">
        <v>425.01600000000002</v>
      </c>
      <c r="I877" s="214"/>
      <c r="L877" s="210"/>
      <c r="M877" s="215"/>
      <c r="N877" s="216"/>
      <c r="O877" s="216"/>
      <c r="P877" s="216"/>
      <c r="Q877" s="216"/>
      <c r="R877" s="216"/>
      <c r="S877" s="216"/>
      <c r="T877" s="217"/>
      <c r="AT877" s="211" t="s">
        <v>141</v>
      </c>
      <c r="AU877" s="211" t="s">
        <v>87</v>
      </c>
      <c r="AV877" s="14" t="s">
        <v>139</v>
      </c>
      <c r="AW877" s="14" t="s">
        <v>41</v>
      </c>
      <c r="AX877" s="14" t="s">
        <v>25</v>
      </c>
      <c r="AY877" s="211" t="s">
        <v>132</v>
      </c>
    </row>
    <row r="878" spans="2:65" s="1" customFormat="1" ht="25.5" customHeight="1">
      <c r="B878" s="173"/>
      <c r="C878" s="174" t="s">
        <v>771</v>
      </c>
      <c r="D878" s="174" t="s">
        <v>135</v>
      </c>
      <c r="E878" s="175" t="s">
        <v>772</v>
      </c>
      <c r="F878" s="176" t="s">
        <v>773</v>
      </c>
      <c r="G878" s="177" t="s">
        <v>138</v>
      </c>
      <c r="H878" s="178">
        <v>184.56</v>
      </c>
      <c r="I878" s="179"/>
      <c r="J878" s="180">
        <f>ROUND(I878*H878,2)</f>
        <v>0</v>
      </c>
      <c r="K878" s="176" t="s">
        <v>5</v>
      </c>
      <c r="L878" s="42"/>
      <c r="M878" s="181" t="s">
        <v>5</v>
      </c>
      <c r="N878" s="182" t="s">
        <v>49</v>
      </c>
      <c r="O878" s="43"/>
      <c r="P878" s="183">
        <f>O878*H878</f>
        <v>0</v>
      </c>
      <c r="Q878" s="183">
        <v>0</v>
      </c>
      <c r="R878" s="183">
        <f>Q878*H878</f>
        <v>0</v>
      </c>
      <c r="S878" s="183">
        <v>4.5999999999999999E-2</v>
      </c>
      <c r="T878" s="184">
        <f>S878*H878</f>
        <v>8.4897600000000004</v>
      </c>
      <c r="AR878" s="24" t="s">
        <v>139</v>
      </c>
      <c r="AT878" s="24" t="s">
        <v>135</v>
      </c>
      <c r="AU878" s="24" t="s">
        <v>87</v>
      </c>
      <c r="AY878" s="24" t="s">
        <v>132</v>
      </c>
      <c r="BE878" s="185">
        <f>IF(N878="základní",J878,0)</f>
        <v>0</v>
      </c>
      <c r="BF878" s="185">
        <f>IF(N878="snížená",J878,0)</f>
        <v>0</v>
      </c>
      <c r="BG878" s="185">
        <f>IF(N878="zákl. přenesená",J878,0)</f>
        <v>0</v>
      </c>
      <c r="BH878" s="185">
        <f>IF(N878="sníž. přenesená",J878,0)</f>
        <v>0</v>
      </c>
      <c r="BI878" s="185">
        <f>IF(N878="nulová",J878,0)</f>
        <v>0</v>
      </c>
      <c r="BJ878" s="24" t="s">
        <v>25</v>
      </c>
      <c r="BK878" s="185">
        <f>ROUND(I878*H878,2)</f>
        <v>0</v>
      </c>
      <c r="BL878" s="24" t="s">
        <v>139</v>
      </c>
      <c r="BM878" s="24" t="s">
        <v>774</v>
      </c>
    </row>
    <row r="879" spans="2:65" s="11" customFormat="1" ht="13.5">
      <c r="B879" s="186"/>
      <c r="D879" s="187" t="s">
        <v>141</v>
      </c>
      <c r="E879" s="188" t="s">
        <v>5</v>
      </c>
      <c r="F879" s="189" t="s">
        <v>321</v>
      </c>
      <c r="H879" s="188" t="s">
        <v>5</v>
      </c>
      <c r="I879" s="190"/>
      <c r="L879" s="186"/>
      <c r="M879" s="191"/>
      <c r="N879" s="192"/>
      <c r="O879" s="192"/>
      <c r="P879" s="192"/>
      <c r="Q879" s="192"/>
      <c r="R879" s="192"/>
      <c r="S879" s="192"/>
      <c r="T879" s="193"/>
      <c r="AT879" s="188" t="s">
        <v>141</v>
      </c>
      <c r="AU879" s="188" t="s">
        <v>87</v>
      </c>
      <c r="AV879" s="11" t="s">
        <v>25</v>
      </c>
      <c r="AW879" s="11" t="s">
        <v>41</v>
      </c>
      <c r="AX879" s="11" t="s">
        <v>78</v>
      </c>
      <c r="AY879" s="188" t="s">
        <v>132</v>
      </c>
    </row>
    <row r="880" spans="2:65" s="12" customFormat="1" ht="13.5">
      <c r="B880" s="194"/>
      <c r="D880" s="187" t="s">
        <v>141</v>
      </c>
      <c r="E880" s="195" t="s">
        <v>5</v>
      </c>
      <c r="F880" s="196" t="s">
        <v>322</v>
      </c>
      <c r="H880" s="197">
        <v>190.96</v>
      </c>
      <c r="I880" s="198"/>
      <c r="L880" s="194"/>
      <c r="M880" s="199"/>
      <c r="N880" s="200"/>
      <c r="O880" s="200"/>
      <c r="P880" s="200"/>
      <c r="Q880" s="200"/>
      <c r="R880" s="200"/>
      <c r="S880" s="200"/>
      <c r="T880" s="201"/>
      <c r="AT880" s="195" t="s">
        <v>141</v>
      </c>
      <c r="AU880" s="195" t="s">
        <v>87</v>
      </c>
      <c r="AV880" s="12" t="s">
        <v>87</v>
      </c>
      <c r="AW880" s="12" t="s">
        <v>41</v>
      </c>
      <c r="AX880" s="12" t="s">
        <v>78</v>
      </c>
      <c r="AY880" s="195" t="s">
        <v>132</v>
      </c>
    </row>
    <row r="881" spans="2:65" s="12" customFormat="1" ht="13.5">
      <c r="B881" s="194"/>
      <c r="D881" s="187" t="s">
        <v>141</v>
      </c>
      <c r="E881" s="195" t="s">
        <v>5</v>
      </c>
      <c r="F881" s="196" t="s">
        <v>323</v>
      </c>
      <c r="H881" s="197">
        <v>-1.08</v>
      </c>
      <c r="I881" s="198"/>
      <c r="L881" s="194"/>
      <c r="M881" s="199"/>
      <c r="N881" s="200"/>
      <c r="O881" s="200"/>
      <c r="P881" s="200"/>
      <c r="Q881" s="200"/>
      <c r="R881" s="200"/>
      <c r="S881" s="200"/>
      <c r="T881" s="201"/>
      <c r="AT881" s="195" t="s">
        <v>141</v>
      </c>
      <c r="AU881" s="195" t="s">
        <v>87</v>
      </c>
      <c r="AV881" s="12" t="s">
        <v>87</v>
      </c>
      <c r="AW881" s="12" t="s">
        <v>41</v>
      </c>
      <c r="AX881" s="12" t="s">
        <v>78</v>
      </c>
      <c r="AY881" s="195" t="s">
        <v>132</v>
      </c>
    </row>
    <row r="882" spans="2:65" s="12" customFormat="1" ht="13.5">
      <c r="B882" s="194"/>
      <c r="D882" s="187" t="s">
        <v>141</v>
      </c>
      <c r="E882" s="195" t="s">
        <v>5</v>
      </c>
      <c r="F882" s="196" t="s">
        <v>324</v>
      </c>
      <c r="H882" s="197">
        <v>-1.08</v>
      </c>
      <c r="I882" s="198"/>
      <c r="L882" s="194"/>
      <c r="M882" s="199"/>
      <c r="N882" s="200"/>
      <c r="O882" s="200"/>
      <c r="P882" s="200"/>
      <c r="Q882" s="200"/>
      <c r="R882" s="200"/>
      <c r="S882" s="200"/>
      <c r="T882" s="201"/>
      <c r="AT882" s="195" t="s">
        <v>141</v>
      </c>
      <c r="AU882" s="195" t="s">
        <v>87</v>
      </c>
      <c r="AV882" s="12" t="s">
        <v>87</v>
      </c>
      <c r="AW882" s="12" t="s">
        <v>41</v>
      </c>
      <c r="AX882" s="12" t="s">
        <v>78</v>
      </c>
      <c r="AY882" s="195" t="s">
        <v>132</v>
      </c>
    </row>
    <row r="883" spans="2:65" s="12" customFormat="1" ht="13.5">
      <c r="B883" s="194"/>
      <c r="D883" s="187" t="s">
        <v>141</v>
      </c>
      <c r="E883" s="195" t="s">
        <v>5</v>
      </c>
      <c r="F883" s="196" t="s">
        <v>325</v>
      </c>
      <c r="H883" s="197">
        <v>-1.88</v>
      </c>
      <c r="I883" s="198"/>
      <c r="L883" s="194"/>
      <c r="M883" s="199"/>
      <c r="N883" s="200"/>
      <c r="O883" s="200"/>
      <c r="P883" s="200"/>
      <c r="Q883" s="200"/>
      <c r="R883" s="200"/>
      <c r="S883" s="200"/>
      <c r="T883" s="201"/>
      <c r="AT883" s="195" t="s">
        <v>141</v>
      </c>
      <c r="AU883" s="195" t="s">
        <v>87</v>
      </c>
      <c r="AV883" s="12" t="s">
        <v>87</v>
      </c>
      <c r="AW883" s="12" t="s">
        <v>41</v>
      </c>
      <c r="AX883" s="12" t="s">
        <v>78</v>
      </c>
      <c r="AY883" s="195" t="s">
        <v>132</v>
      </c>
    </row>
    <row r="884" spans="2:65" s="12" customFormat="1" ht="13.5">
      <c r="B884" s="194"/>
      <c r="D884" s="187" t="s">
        <v>141</v>
      </c>
      <c r="E884" s="195" t="s">
        <v>5</v>
      </c>
      <c r="F884" s="196" t="s">
        <v>326</v>
      </c>
      <c r="H884" s="197">
        <v>-0.81</v>
      </c>
      <c r="I884" s="198"/>
      <c r="L884" s="194"/>
      <c r="M884" s="199"/>
      <c r="N884" s="200"/>
      <c r="O884" s="200"/>
      <c r="P884" s="200"/>
      <c r="Q884" s="200"/>
      <c r="R884" s="200"/>
      <c r="S884" s="200"/>
      <c r="T884" s="201"/>
      <c r="AT884" s="195" t="s">
        <v>141</v>
      </c>
      <c r="AU884" s="195" t="s">
        <v>87</v>
      </c>
      <c r="AV884" s="12" t="s">
        <v>87</v>
      </c>
      <c r="AW884" s="12" t="s">
        <v>41</v>
      </c>
      <c r="AX884" s="12" t="s">
        <v>78</v>
      </c>
      <c r="AY884" s="195" t="s">
        <v>132</v>
      </c>
    </row>
    <row r="885" spans="2:65" s="12" customFormat="1" ht="13.5">
      <c r="B885" s="194"/>
      <c r="D885" s="187" t="s">
        <v>141</v>
      </c>
      <c r="E885" s="195" t="s">
        <v>5</v>
      </c>
      <c r="F885" s="196" t="s">
        <v>327</v>
      </c>
      <c r="H885" s="197">
        <v>-1.55</v>
      </c>
      <c r="I885" s="198"/>
      <c r="L885" s="194"/>
      <c r="M885" s="199"/>
      <c r="N885" s="200"/>
      <c r="O885" s="200"/>
      <c r="P885" s="200"/>
      <c r="Q885" s="200"/>
      <c r="R885" s="200"/>
      <c r="S885" s="200"/>
      <c r="T885" s="201"/>
      <c r="AT885" s="195" t="s">
        <v>141</v>
      </c>
      <c r="AU885" s="195" t="s">
        <v>87</v>
      </c>
      <c r="AV885" s="12" t="s">
        <v>87</v>
      </c>
      <c r="AW885" s="12" t="s">
        <v>41</v>
      </c>
      <c r="AX885" s="12" t="s">
        <v>78</v>
      </c>
      <c r="AY885" s="195" t="s">
        <v>132</v>
      </c>
    </row>
    <row r="886" spans="2:65" s="13" customFormat="1" ht="13.5">
      <c r="B886" s="202"/>
      <c r="D886" s="187" t="s">
        <v>141</v>
      </c>
      <c r="E886" s="203" t="s">
        <v>5</v>
      </c>
      <c r="F886" s="204" t="s">
        <v>150</v>
      </c>
      <c r="H886" s="205">
        <v>184.56</v>
      </c>
      <c r="I886" s="206"/>
      <c r="L886" s="202"/>
      <c r="M886" s="207"/>
      <c r="N886" s="208"/>
      <c r="O886" s="208"/>
      <c r="P886" s="208"/>
      <c r="Q886" s="208"/>
      <c r="R886" s="208"/>
      <c r="S886" s="208"/>
      <c r="T886" s="209"/>
      <c r="AT886" s="203" t="s">
        <v>141</v>
      </c>
      <c r="AU886" s="203" t="s">
        <v>87</v>
      </c>
      <c r="AV886" s="13" t="s">
        <v>151</v>
      </c>
      <c r="AW886" s="13" t="s">
        <v>41</v>
      </c>
      <c r="AX886" s="13" t="s">
        <v>78</v>
      </c>
      <c r="AY886" s="203" t="s">
        <v>132</v>
      </c>
    </row>
    <row r="887" spans="2:65" s="14" customFormat="1" ht="13.5">
      <c r="B887" s="210"/>
      <c r="D887" s="187" t="s">
        <v>141</v>
      </c>
      <c r="E887" s="211" t="s">
        <v>5</v>
      </c>
      <c r="F887" s="212" t="s">
        <v>160</v>
      </c>
      <c r="H887" s="213">
        <v>184.56</v>
      </c>
      <c r="I887" s="214"/>
      <c r="L887" s="210"/>
      <c r="M887" s="215"/>
      <c r="N887" s="216"/>
      <c r="O887" s="216"/>
      <c r="P887" s="216"/>
      <c r="Q887" s="216"/>
      <c r="R887" s="216"/>
      <c r="S887" s="216"/>
      <c r="T887" s="217"/>
      <c r="AT887" s="211" t="s">
        <v>141</v>
      </c>
      <c r="AU887" s="211" t="s">
        <v>87</v>
      </c>
      <c r="AV887" s="14" t="s">
        <v>139</v>
      </c>
      <c r="AW887" s="14" t="s">
        <v>41</v>
      </c>
      <c r="AX887" s="14" t="s">
        <v>25</v>
      </c>
      <c r="AY887" s="211" t="s">
        <v>132</v>
      </c>
    </row>
    <row r="888" spans="2:65" s="1" customFormat="1" ht="16.5" customHeight="1">
      <c r="B888" s="173"/>
      <c r="C888" s="174" t="s">
        <v>775</v>
      </c>
      <c r="D888" s="174" t="s">
        <v>135</v>
      </c>
      <c r="E888" s="175" t="s">
        <v>776</v>
      </c>
      <c r="F888" s="176" t="s">
        <v>777</v>
      </c>
      <c r="G888" s="177" t="s">
        <v>138</v>
      </c>
      <c r="H888" s="178">
        <v>773.91600000000005</v>
      </c>
      <c r="I888" s="179"/>
      <c r="J888" s="180">
        <f>ROUND(I888*H888,2)</f>
        <v>0</v>
      </c>
      <c r="K888" s="176" t="s">
        <v>5</v>
      </c>
      <c r="L888" s="42"/>
      <c r="M888" s="181" t="s">
        <v>5</v>
      </c>
      <c r="N888" s="182" t="s">
        <v>49</v>
      </c>
      <c r="O888" s="43"/>
      <c r="P888" s="183">
        <f>O888*H888</f>
        <v>0</v>
      </c>
      <c r="Q888" s="183">
        <v>0</v>
      </c>
      <c r="R888" s="183">
        <f>Q888*H888</f>
        <v>0</v>
      </c>
      <c r="S888" s="183">
        <v>5.0000000000000001E-3</v>
      </c>
      <c r="T888" s="184">
        <f>S888*H888</f>
        <v>3.8695800000000005</v>
      </c>
      <c r="AR888" s="24" t="s">
        <v>139</v>
      </c>
      <c r="AT888" s="24" t="s">
        <v>135</v>
      </c>
      <c r="AU888" s="24" t="s">
        <v>87</v>
      </c>
      <c r="AY888" s="24" t="s">
        <v>132</v>
      </c>
      <c r="BE888" s="185">
        <f>IF(N888="základní",J888,0)</f>
        <v>0</v>
      </c>
      <c r="BF888" s="185">
        <f>IF(N888="snížená",J888,0)</f>
        <v>0</v>
      </c>
      <c r="BG888" s="185">
        <f>IF(N888="zákl. přenesená",J888,0)</f>
        <v>0</v>
      </c>
      <c r="BH888" s="185">
        <f>IF(N888="sníž. přenesená",J888,0)</f>
        <v>0</v>
      </c>
      <c r="BI888" s="185">
        <f>IF(N888="nulová",J888,0)</f>
        <v>0</v>
      </c>
      <c r="BJ888" s="24" t="s">
        <v>25</v>
      </c>
      <c r="BK888" s="185">
        <f>ROUND(I888*H888,2)</f>
        <v>0</v>
      </c>
      <c r="BL888" s="24" t="s">
        <v>139</v>
      </c>
      <c r="BM888" s="24" t="s">
        <v>778</v>
      </c>
    </row>
    <row r="889" spans="2:65" s="12" customFormat="1" ht="13.5">
      <c r="B889" s="194"/>
      <c r="D889" s="187" t="s">
        <v>141</v>
      </c>
      <c r="E889" s="195" t="s">
        <v>5</v>
      </c>
      <c r="F889" s="196" t="s">
        <v>779</v>
      </c>
      <c r="H889" s="197">
        <v>773.91600000000005</v>
      </c>
      <c r="I889" s="198"/>
      <c r="L889" s="194"/>
      <c r="M889" s="199"/>
      <c r="N889" s="200"/>
      <c r="O889" s="200"/>
      <c r="P889" s="200"/>
      <c r="Q889" s="200"/>
      <c r="R889" s="200"/>
      <c r="S889" s="200"/>
      <c r="T889" s="201"/>
      <c r="AT889" s="195" t="s">
        <v>141</v>
      </c>
      <c r="AU889" s="195" t="s">
        <v>87</v>
      </c>
      <c r="AV889" s="12" t="s">
        <v>87</v>
      </c>
      <c r="AW889" s="12" t="s">
        <v>41</v>
      </c>
      <c r="AX889" s="12" t="s">
        <v>25</v>
      </c>
      <c r="AY889" s="195" t="s">
        <v>132</v>
      </c>
    </row>
    <row r="890" spans="2:65" s="10" customFormat="1" ht="29.85" customHeight="1">
      <c r="B890" s="160"/>
      <c r="D890" s="161" t="s">
        <v>77</v>
      </c>
      <c r="E890" s="171" t="s">
        <v>780</v>
      </c>
      <c r="F890" s="171" t="s">
        <v>781</v>
      </c>
      <c r="I890" s="163"/>
      <c r="J890" s="172">
        <f>BK890</f>
        <v>0</v>
      </c>
      <c r="L890" s="160"/>
      <c r="M890" s="165"/>
      <c r="N890" s="166"/>
      <c r="O890" s="166"/>
      <c r="P890" s="167">
        <f>SUM(P891:P900)</f>
        <v>0</v>
      </c>
      <c r="Q890" s="166"/>
      <c r="R890" s="167">
        <f>SUM(R891:R900)</f>
        <v>0</v>
      </c>
      <c r="S890" s="166"/>
      <c r="T890" s="168">
        <f>SUM(T891:T900)</f>
        <v>0</v>
      </c>
      <c r="AR890" s="161" t="s">
        <v>25</v>
      </c>
      <c r="AT890" s="169" t="s">
        <v>77</v>
      </c>
      <c r="AU890" s="169" t="s">
        <v>25</v>
      </c>
      <c r="AY890" s="161" t="s">
        <v>132</v>
      </c>
      <c r="BK890" s="170">
        <f>SUM(BK891:BK900)</f>
        <v>0</v>
      </c>
    </row>
    <row r="891" spans="2:65" s="1" customFormat="1" ht="25.5" customHeight="1">
      <c r="B891" s="173"/>
      <c r="C891" s="174" t="s">
        <v>782</v>
      </c>
      <c r="D891" s="174" t="s">
        <v>135</v>
      </c>
      <c r="E891" s="175" t="s">
        <v>783</v>
      </c>
      <c r="F891" s="176" t="s">
        <v>784</v>
      </c>
      <c r="G891" s="177" t="s">
        <v>785</v>
      </c>
      <c r="H891" s="178">
        <v>12.231999999999999</v>
      </c>
      <c r="I891" s="179"/>
      <c r="J891" s="180">
        <f>ROUND(I891*H891,2)</f>
        <v>0</v>
      </c>
      <c r="K891" s="176" t="s">
        <v>5</v>
      </c>
      <c r="L891" s="42"/>
      <c r="M891" s="181" t="s">
        <v>5</v>
      </c>
      <c r="N891" s="182" t="s">
        <v>49</v>
      </c>
      <c r="O891" s="43"/>
      <c r="P891" s="183">
        <f>O891*H891</f>
        <v>0</v>
      </c>
      <c r="Q891" s="183">
        <v>0</v>
      </c>
      <c r="R891" s="183">
        <f>Q891*H891</f>
        <v>0</v>
      </c>
      <c r="S891" s="183">
        <v>0</v>
      </c>
      <c r="T891" s="184">
        <f>S891*H891</f>
        <v>0</v>
      </c>
      <c r="AR891" s="24" t="s">
        <v>139</v>
      </c>
      <c r="AT891" s="24" t="s">
        <v>135</v>
      </c>
      <c r="AU891" s="24" t="s">
        <v>87</v>
      </c>
      <c r="AY891" s="24" t="s">
        <v>132</v>
      </c>
      <c r="BE891" s="185">
        <f>IF(N891="základní",J891,0)</f>
        <v>0</v>
      </c>
      <c r="BF891" s="185">
        <f>IF(N891="snížená",J891,0)</f>
        <v>0</v>
      </c>
      <c r="BG891" s="185">
        <f>IF(N891="zákl. přenesená",J891,0)</f>
        <v>0</v>
      </c>
      <c r="BH891" s="185">
        <f>IF(N891="sníž. přenesená",J891,0)</f>
        <v>0</v>
      </c>
      <c r="BI891" s="185">
        <f>IF(N891="nulová",J891,0)</f>
        <v>0</v>
      </c>
      <c r="BJ891" s="24" t="s">
        <v>25</v>
      </c>
      <c r="BK891" s="185">
        <f>ROUND(I891*H891,2)</f>
        <v>0</v>
      </c>
      <c r="BL891" s="24" t="s">
        <v>139</v>
      </c>
      <c r="BM891" s="24" t="s">
        <v>786</v>
      </c>
    </row>
    <row r="892" spans="2:65" s="12" customFormat="1" ht="13.5">
      <c r="B892" s="194"/>
      <c r="D892" s="187" t="s">
        <v>141</v>
      </c>
      <c r="E892" s="195" t="s">
        <v>5</v>
      </c>
      <c r="F892" s="196" t="s">
        <v>787</v>
      </c>
      <c r="H892" s="197">
        <v>12.231999999999999</v>
      </c>
      <c r="I892" s="198"/>
      <c r="L892" s="194"/>
      <c r="M892" s="199"/>
      <c r="N892" s="200"/>
      <c r="O892" s="200"/>
      <c r="P892" s="200"/>
      <c r="Q892" s="200"/>
      <c r="R892" s="200"/>
      <c r="S892" s="200"/>
      <c r="T892" s="201"/>
      <c r="AT892" s="195" t="s">
        <v>141</v>
      </c>
      <c r="AU892" s="195" t="s">
        <v>87</v>
      </c>
      <c r="AV892" s="12" t="s">
        <v>87</v>
      </c>
      <c r="AW892" s="12" t="s">
        <v>41</v>
      </c>
      <c r="AX892" s="12" t="s">
        <v>25</v>
      </c>
      <c r="AY892" s="195" t="s">
        <v>132</v>
      </c>
    </row>
    <row r="893" spans="2:65" s="1" customFormat="1" ht="25.5" customHeight="1">
      <c r="B893" s="173"/>
      <c r="C893" s="174" t="s">
        <v>788</v>
      </c>
      <c r="D893" s="174" t="s">
        <v>135</v>
      </c>
      <c r="E893" s="175" t="s">
        <v>789</v>
      </c>
      <c r="F893" s="176" t="s">
        <v>790</v>
      </c>
      <c r="G893" s="177" t="s">
        <v>785</v>
      </c>
      <c r="H893" s="178">
        <v>47.488999999999997</v>
      </c>
      <c r="I893" s="179"/>
      <c r="J893" s="180">
        <f>ROUND(I893*H893,2)</f>
        <v>0</v>
      </c>
      <c r="K893" s="176" t="s">
        <v>5</v>
      </c>
      <c r="L893" s="42"/>
      <c r="M893" s="181" t="s">
        <v>5</v>
      </c>
      <c r="N893" s="182" t="s">
        <v>49</v>
      </c>
      <c r="O893" s="43"/>
      <c r="P893" s="183">
        <f>O893*H893</f>
        <v>0</v>
      </c>
      <c r="Q893" s="183">
        <v>0</v>
      </c>
      <c r="R893" s="183">
        <f>Q893*H893</f>
        <v>0</v>
      </c>
      <c r="S893" s="183">
        <v>0</v>
      </c>
      <c r="T893" s="184">
        <f>S893*H893</f>
        <v>0</v>
      </c>
      <c r="AR893" s="24" t="s">
        <v>139</v>
      </c>
      <c r="AT893" s="24" t="s">
        <v>135</v>
      </c>
      <c r="AU893" s="24" t="s">
        <v>87</v>
      </c>
      <c r="AY893" s="24" t="s">
        <v>132</v>
      </c>
      <c r="BE893" s="185">
        <f>IF(N893="základní",J893,0)</f>
        <v>0</v>
      </c>
      <c r="BF893" s="185">
        <f>IF(N893="snížená",J893,0)</f>
        <v>0</v>
      </c>
      <c r="BG893" s="185">
        <f>IF(N893="zákl. přenesená",J893,0)</f>
        <v>0</v>
      </c>
      <c r="BH893" s="185">
        <f>IF(N893="sníž. přenesená",J893,0)</f>
        <v>0</v>
      </c>
      <c r="BI893" s="185">
        <f>IF(N893="nulová",J893,0)</f>
        <v>0</v>
      </c>
      <c r="BJ893" s="24" t="s">
        <v>25</v>
      </c>
      <c r="BK893" s="185">
        <f>ROUND(I893*H893,2)</f>
        <v>0</v>
      </c>
      <c r="BL893" s="24" t="s">
        <v>139</v>
      </c>
      <c r="BM893" s="24" t="s">
        <v>791</v>
      </c>
    </row>
    <row r="894" spans="2:65" s="12" customFormat="1" ht="27">
      <c r="B894" s="194"/>
      <c r="D894" s="187" t="s">
        <v>141</v>
      </c>
      <c r="E894" s="195" t="s">
        <v>5</v>
      </c>
      <c r="F894" s="196" t="s">
        <v>792</v>
      </c>
      <c r="H894" s="197">
        <v>47.488999999999997</v>
      </c>
      <c r="I894" s="198"/>
      <c r="L894" s="194"/>
      <c r="M894" s="199"/>
      <c r="N894" s="200"/>
      <c r="O894" s="200"/>
      <c r="P894" s="200"/>
      <c r="Q894" s="200"/>
      <c r="R894" s="200"/>
      <c r="S894" s="200"/>
      <c r="T894" s="201"/>
      <c r="AT894" s="195" t="s">
        <v>141</v>
      </c>
      <c r="AU894" s="195" t="s">
        <v>87</v>
      </c>
      <c r="AV894" s="12" t="s">
        <v>87</v>
      </c>
      <c r="AW894" s="12" t="s">
        <v>41</v>
      </c>
      <c r="AX894" s="12" t="s">
        <v>25</v>
      </c>
      <c r="AY894" s="195" t="s">
        <v>132</v>
      </c>
    </row>
    <row r="895" spans="2:65" s="1" customFormat="1" ht="25.5" customHeight="1">
      <c r="B895" s="173"/>
      <c r="C895" s="174" t="s">
        <v>511</v>
      </c>
      <c r="D895" s="174" t="s">
        <v>135</v>
      </c>
      <c r="E895" s="175" t="s">
        <v>793</v>
      </c>
      <c r="F895" s="176" t="s">
        <v>794</v>
      </c>
      <c r="G895" s="177" t="s">
        <v>785</v>
      </c>
      <c r="H895" s="178">
        <v>597.21</v>
      </c>
      <c r="I895" s="179"/>
      <c r="J895" s="180">
        <f>ROUND(I895*H895,2)</f>
        <v>0</v>
      </c>
      <c r="K895" s="176" t="s">
        <v>5</v>
      </c>
      <c r="L895" s="42"/>
      <c r="M895" s="181" t="s">
        <v>5</v>
      </c>
      <c r="N895" s="182" t="s">
        <v>49</v>
      </c>
      <c r="O895" s="43"/>
      <c r="P895" s="183">
        <f>O895*H895</f>
        <v>0</v>
      </c>
      <c r="Q895" s="183">
        <v>0</v>
      </c>
      <c r="R895" s="183">
        <f>Q895*H895</f>
        <v>0</v>
      </c>
      <c r="S895" s="183">
        <v>0</v>
      </c>
      <c r="T895" s="184">
        <f>S895*H895</f>
        <v>0</v>
      </c>
      <c r="AR895" s="24" t="s">
        <v>139</v>
      </c>
      <c r="AT895" s="24" t="s">
        <v>135</v>
      </c>
      <c r="AU895" s="24" t="s">
        <v>87</v>
      </c>
      <c r="AY895" s="24" t="s">
        <v>132</v>
      </c>
      <c r="BE895" s="185">
        <f>IF(N895="základní",J895,0)</f>
        <v>0</v>
      </c>
      <c r="BF895" s="185">
        <f>IF(N895="snížená",J895,0)</f>
        <v>0</v>
      </c>
      <c r="BG895" s="185">
        <f>IF(N895="zákl. přenesená",J895,0)</f>
        <v>0</v>
      </c>
      <c r="BH895" s="185">
        <f>IF(N895="sníž. přenesená",J895,0)</f>
        <v>0</v>
      </c>
      <c r="BI895" s="185">
        <f>IF(N895="nulová",J895,0)</f>
        <v>0</v>
      </c>
      <c r="BJ895" s="24" t="s">
        <v>25</v>
      </c>
      <c r="BK895" s="185">
        <f>ROUND(I895*H895,2)</f>
        <v>0</v>
      </c>
      <c r="BL895" s="24" t="s">
        <v>139</v>
      </c>
      <c r="BM895" s="24" t="s">
        <v>795</v>
      </c>
    </row>
    <row r="896" spans="2:65" s="12" customFormat="1" ht="13.5">
      <c r="B896" s="194"/>
      <c r="D896" s="187" t="s">
        <v>141</v>
      </c>
      <c r="F896" s="196" t="s">
        <v>796</v>
      </c>
      <c r="H896" s="197">
        <v>597.21</v>
      </c>
      <c r="I896" s="198"/>
      <c r="L896" s="194"/>
      <c r="M896" s="199"/>
      <c r="N896" s="200"/>
      <c r="O896" s="200"/>
      <c r="P896" s="200"/>
      <c r="Q896" s="200"/>
      <c r="R896" s="200"/>
      <c r="S896" s="200"/>
      <c r="T896" s="201"/>
      <c r="AT896" s="195" t="s">
        <v>141</v>
      </c>
      <c r="AU896" s="195" t="s">
        <v>87</v>
      </c>
      <c r="AV896" s="12" t="s">
        <v>87</v>
      </c>
      <c r="AW896" s="12" t="s">
        <v>6</v>
      </c>
      <c r="AX896" s="12" t="s">
        <v>25</v>
      </c>
      <c r="AY896" s="195" t="s">
        <v>132</v>
      </c>
    </row>
    <row r="897" spans="2:65" s="1" customFormat="1" ht="25.5" customHeight="1">
      <c r="B897" s="173"/>
      <c r="C897" s="174" t="s">
        <v>797</v>
      </c>
      <c r="D897" s="174" t="s">
        <v>135</v>
      </c>
      <c r="E897" s="175" t="s">
        <v>798</v>
      </c>
      <c r="F897" s="176" t="s">
        <v>799</v>
      </c>
      <c r="G897" s="177" t="s">
        <v>785</v>
      </c>
      <c r="H897" s="178">
        <v>59.720999999999997</v>
      </c>
      <c r="I897" s="179"/>
      <c r="J897" s="180">
        <f>ROUND(I897*H897,2)</f>
        <v>0</v>
      </c>
      <c r="K897" s="176" t="s">
        <v>5</v>
      </c>
      <c r="L897" s="42"/>
      <c r="M897" s="181" t="s">
        <v>5</v>
      </c>
      <c r="N897" s="182" t="s">
        <v>49</v>
      </c>
      <c r="O897" s="43"/>
      <c r="P897" s="183">
        <f>O897*H897</f>
        <v>0</v>
      </c>
      <c r="Q897" s="183">
        <v>0</v>
      </c>
      <c r="R897" s="183">
        <f>Q897*H897</f>
        <v>0</v>
      </c>
      <c r="S897" s="183">
        <v>0</v>
      </c>
      <c r="T897" s="184">
        <f>S897*H897</f>
        <v>0</v>
      </c>
      <c r="AR897" s="24" t="s">
        <v>139</v>
      </c>
      <c r="AT897" s="24" t="s">
        <v>135</v>
      </c>
      <c r="AU897" s="24" t="s">
        <v>87</v>
      </c>
      <c r="AY897" s="24" t="s">
        <v>132</v>
      </c>
      <c r="BE897" s="185">
        <f>IF(N897="základní",J897,0)</f>
        <v>0</v>
      </c>
      <c r="BF897" s="185">
        <f>IF(N897="snížená",J897,0)</f>
        <v>0</v>
      </c>
      <c r="BG897" s="185">
        <f>IF(N897="zákl. přenesená",J897,0)</f>
        <v>0</v>
      </c>
      <c r="BH897" s="185">
        <f>IF(N897="sníž. přenesená",J897,0)</f>
        <v>0</v>
      </c>
      <c r="BI897" s="185">
        <f>IF(N897="nulová",J897,0)</f>
        <v>0</v>
      </c>
      <c r="BJ897" s="24" t="s">
        <v>25</v>
      </c>
      <c r="BK897" s="185">
        <f>ROUND(I897*H897,2)</f>
        <v>0</v>
      </c>
      <c r="BL897" s="24" t="s">
        <v>139</v>
      </c>
      <c r="BM897" s="24" t="s">
        <v>800</v>
      </c>
    </row>
    <row r="898" spans="2:65" s="1" customFormat="1" ht="25.5" customHeight="1">
      <c r="B898" s="173"/>
      <c r="C898" s="174" t="s">
        <v>801</v>
      </c>
      <c r="D898" s="174" t="s">
        <v>135</v>
      </c>
      <c r="E898" s="175" t="s">
        <v>802</v>
      </c>
      <c r="F898" s="176" t="s">
        <v>803</v>
      </c>
      <c r="G898" s="177" t="s">
        <v>785</v>
      </c>
      <c r="H898" s="178">
        <v>1134.6990000000001</v>
      </c>
      <c r="I898" s="179"/>
      <c r="J898" s="180">
        <f>ROUND(I898*H898,2)</f>
        <v>0</v>
      </c>
      <c r="K898" s="176" t="s">
        <v>5</v>
      </c>
      <c r="L898" s="42"/>
      <c r="M898" s="181" t="s">
        <v>5</v>
      </c>
      <c r="N898" s="182" t="s">
        <v>49</v>
      </c>
      <c r="O898" s="43"/>
      <c r="P898" s="183">
        <f>O898*H898</f>
        <v>0</v>
      </c>
      <c r="Q898" s="183">
        <v>0</v>
      </c>
      <c r="R898" s="183">
        <f>Q898*H898</f>
        <v>0</v>
      </c>
      <c r="S898" s="183">
        <v>0</v>
      </c>
      <c r="T898" s="184">
        <f>S898*H898</f>
        <v>0</v>
      </c>
      <c r="AR898" s="24" t="s">
        <v>139</v>
      </c>
      <c r="AT898" s="24" t="s">
        <v>135</v>
      </c>
      <c r="AU898" s="24" t="s">
        <v>87</v>
      </c>
      <c r="AY898" s="24" t="s">
        <v>132</v>
      </c>
      <c r="BE898" s="185">
        <f>IF(N898="základní",J898,0)</f>
        <v>0</v>
      </c>
      <c r="BF898" s="185">
        <f>IF(N898="snížená",J898,0)</f>
        <v>0</v>
      </c>
      <c r="BG898" s="185">
        <f>IF(N898="zákl. přenesená",J898,0)</f>
        <v>0</v>
      </c>
      <c r="BH898" s="185">
        <f>IF(N898="sníž. přenesená",J898,0)</f>
        <v>0</v>
      </c>
      <c r="BI898" s="185">
        <f>IF(N898="nulová",J898,0)</f>
        <v>0</v>
      </c>
      <c r="BJ898" s="24" t="s">
        <v>25</v>
      </c>
      <c r="BK898" s="185">
        <f>ROUND(I898*H898,2)</f>
        <v>0</v>
      </c>
      <c r="BL898" s="24" t="s">
        <v>139</v>
      </c>
      <c r="BM898" s="24" t="s">
        <v>804</v>
      </c>
    </row>
    <row r="899" spans="2:65" s="12" customFormat="1" ht="13.5">
      <c r="B899" s="194"/>
      <c r="D899" s="187" t="s">
        <v>141</v>
      </c>
      <c r="F899" s="196" t="s">
        <v>805</v>
      </c>
      <c r="H899" s="197">
        <v>1134.6990000000001</v>
      </c>
      <c r="I899" s="198"/>
      <c r="L899" s="194"/>
      <c r="M899" s="199"/>
      <c r="N899" s="200"/>
      <c r="O899" s="200"/>
      <c r="P899" s="200"/>
      <c r="Q899" s="200"/>
      <c r="R899" s="200"/>
      <c r="S899" s="200"/>
      <c r="T899" s="201"/>
      <c r="AT899" s="195" t="s">
        <v>141</v>
      </c>
      <c r="AU899" s="195" t="s">
        <v>87</v>
      </c>
      <c r="AV899" s="12" t="s">
        <v>87</v>
      </c>
      <c r="AW899" s="12" t="s">
        <v>6</v>
      </c>
      <c r="AX899" s="12" t="s">
        <v>25</v>
      </c>
      <c r="AY899" s="195" t="s">
        <v>132</v>
      </c>
    </row>
    <row r="900" spans="2:65" s="1" customFormat="1" ht="16.5" customHeight="1">
      <c r="B900" s="173"/>
      <c r="C900" s="174" t="s">
        <v>806</v>
      </c>
      <c r="D900" s="174" t="s">
        <v>135</v>
      </c>
      <c r="E900" s="175" t="s">
        <v>807</v>
      </c>
      <c r="F900" s="176" t="s">
        <v>808</v>
      </c>
      <c r="G900" s="177" t="s">
        <v>785</v>
      </c>
      <c r="H900" s="178">
        <v>59.720999999999997</v>
      </c>
      <c r="I900" s="179"/>
      <c r="J900" s="180">
        <f>ROUND(I900*H900,2)</f>
        <v>0</v>
      </c>
      <c r="K900" s="176" t="s">
        <v>5</v>
      </c>
      <c r="L900" s="42"/>
      <c r="M900" s="181" t="s">
        <v>5</v>
      </c>
      <c r="N900" s="182" t="s">
        <v>49</v>
      </c>
      <c r="O900" s="43"/>
      <c r="P900" s="183">
        <f>O900*H900</f>
        <v>0</v>
      </c>
      <c r="Q900" s="183">
        <v>0</v>
      </c>
      <c r="R900" s="183">
        <f>Q900*H900</f>
        <v>0</v>
      </c>
      <c r="S900" s="183">
        <v>0</v>
      </c>
      <c r="T900" s="184">
        <f>S900*H900</f>
        <v>0</v>
      </c>
      <c r="AR900" s="24" t="s">
        <v>139</v>
      </c>
      <c r="AT900" s="24" t="s">
        <v>135</v>
      </c>
      <c r="AU900" s="24" t="s">
        <v>87</v>
      </c>
      <c r="AY900" s="24" t="s">
        <v>132</v>
      </c>
      <c r="BE900" s="185">
        <f>IF(N900="základní",J900,0)</f>
        <v>0</v>
      </c>
      <c r="BF900" s="185">
        <f>IF(N900="snížená",J900,0)</f>
        <v>0</v>
      </c>
      <c r="BG900" s="185">
        <f>IF(N900="zákl. přenesená",J900,0)</f>
        <v>0</v>
      </c>
      <c r="BH900" s="185">
        <f>IF(N900="sníž. přenesená",J900,0)</f>
        <v>0</v>
      </c>
      <c r="BI900" s="185">
        <f>IF(N900="nulová",J900,0)</f>
        <v>0</v>
      </c>
      <c r="BJ900" s="24" t="s">
        <v>25</v>
      </c>
      <c r="BK900" s="185">
        <f>ROUND(I900*H900,2)</f>
        <v>0</v>
      </c>
      <c r="BL900" s="24" t="s">
        <v>139</v>
      </c>
      <c r="BM900" s="24" t="s">
        <v>809</v>
      </c>
    </row>
    <row r="901" spans="2:65" s="10" customFormat="1" ht="29.85" customHeight="1">
      <c r="B901" s="160"/>
      <c r="D901" s="161" t="s">
        <v>77</v>
      </c>
      <c r="E901" s="171" t="s">
        <v>810</v>
      </c>
      <c r="F901" s="171" t="s">
        <v>811</v>
      </c>
      <c r="I901" s="163"/>
      <c r="J901" s="172">
        <f>BK901</f>
        <v>0</v>
      </c>
      <c r="L901" s="160"/>
      <c r="M901" s="165"/>
      <c r="N901" s="166"/>
      <c r="O901" s="166"/>
      <c r="P901" s="167">
        <f>SUM(P902:P906)</f>
        <v>0</v>
      </c>
      <c r="Q901" s="166"/>
      <c r="R901" s="167">
        <f>SUM(R902:R906)</f>
        <v>0</v>
      </c>
      <c r="S901" s="166"/>
      <c r="T901" s="168">
        <f>SUM(T902:T906)</f>
        <v>0</v>
      </c>
      <c r="AR901" s="161" t="s">
        <v>25</v>
      </c>
      <c r="AT901" s="169" t="s">
        <v>77</v>
      </c>
      <c r="AU901" s="169" t="s">
        <v>25</v>
      </c>
      <c r="AY901" s="161" t="s">
        <v>132</v>
      </c>
      <c r="BK901" s="170">
        <f>SUM(BK902:BK906)</f>
        <v>0</v>
      </c>
    </row>
    <row r="902" spans="2:65" s="1" customFormat="1" ht="16.5" customHeight="1">
      <c r="B902" s="173"/>
      <c r="C902" s="174" t="s">
        <v>812</v>
      </c>
      <c r="D902" s="174" t="s">
        <v>135</v>
      </c>
      <c r="E902" s="175" t="s">
        <v>813</v>
      </c>
      <c r="F902" s="176" t="s">
        <v>814</v>
      </c>
      <c r="G902" s="177" t="s">
        <v>785</v>
      </c>
      <c r="H902" s="178">
        <v>10.281000000000001</v>
      </c>
      <c r="I902" s="179"/>
      <c r="J902" s="180">
        <f>ROUND(I902*H902,2)</f>
        <v>0</v>
      </c>
      <c r="K902" s="176" t="s">
        <v>5</v>
      </c>
      <c r="L902" s="42"/>
      <c r="M902" s="181" t="s">
        <v>5</v>
      </c>
      <c r="N902" s="182" t="s">
        <v>49</v>
      </c>
      <c r="O902" s="43"/>
      <c r="P902" s="183">
        <f>O902*H902</f>
        <v>0</v>
      </c>
      <c r="Q902" s="183">
        <v>0</v>
      </c>
      <c r="R902" s="183">
        <f>Q902*H902</f>
        <v>0</v>
      </c>
      <c r="S902" s="183">
        <v>0</v>
      </c>
      <c r="T902" s="184">
        <f>S902*H902</f>
        <v>0</v>
      </c>
      <c r="AR902" s="24" t="s">
        <v>139</v>
      </c>
      <c r="AT902" s="24" t="s">
        <v>135</v>
      </c>
      <c r="AU902" s="24" t="s">
        <v>87</v>
      </c>
      <c r="AY902" s="24" t="s">
        <v>132</v>
      </c>
      <c r="BE902" s="185">
        <f>IF(N902="základní",J902,0)</f>
        <v>0</v>
      </c>
      <c r="BF902" s="185">
        <f>IF(N902="snížená",J902,0)</f>
        <v>0</v>
      </c>
      <c r="BG902" s="185">
        <f>IF(N902="zákl. přenesená",J902,0)</f>
        <v>0</v>
      </c>
      <c r="BH902" s="185">
        <f>IF(N902="sníž. přenesená",J902,0)</f>
        <v>0</v>
      </c>
      <c r="BI902" s="185">
        <f>IF(N902="nulová",J902,0)</f>
        <v>0</v>
      </c>
      <c r="BJ902" s="24" t="s">
        <v>25</v>
      </c>
      <c r="BK902" s="185">
        <f>ROUND(I902*H902,2)</f>
        <v>0</v>
      </c>
      <c r="BL902" s="24" t="s">
        <v>139</v>
      </c>
      <c r="BM902" s="24" t="s">
        <v>815</v>
      </c>
    </row>
    <row r="903" spans="2:65" s="12" customFormat="1" ht="13.5">
      <c r="B903" s="194"/>
      <c r="D903" s="187" t="s">
        <v>141</v>
      </c>
      <c r="E903" s="195" t="s">
        <v>5</v>
      </c>
      <c r="F903" s="196" t="s">
        <v>816</v>
      </c>
      <c r="H903" s="197">
        <v>10.281000000000001</v>
      </c>
      <c r="I903" s="198"/>
      <c r="L903" s="194"/>
      <c r="M903" s="199"/>
      <c r="N903" s="200"/>
      <c r="O903" s="200"/>
      <c r="P903" s="200"/>
      <c r="Q903" s="200"/>
      <c r="R903" s="200"/>
      <c r="S903" s="200"/>
      <c r="T903" s="201"/>
      <c r="AT903" s="195" t="s">
        <v>141</v>
      </c>
      <c r="AU903" s="195" t="s">
        <v>87</v>
      </c>
      <c r="AV903" s="12" t="s">
        <v>87</v>
      </c>
      <c r="AW903" s="12" t="s">
        <v>41</v>
      </c>
      <c r="AX903" s="12" t="s">
        <v>25</v>
      </c>
      <c r="AY903" s="195" t="s">
        <v>132</v>
      </c>
    </row>
    <row r="904" spans="2:65" s="1" customFormat="1" ht="16.5" customHeight="1">
      <c r="B904" s="173"/>
      <c r="C904" s="174" t="s">
        <v>817</v>
      </c>
      <c r="D904" s="174" t="s">
        <v>135</v>
      </c>
      <c r="E904" s="175" t="s">
        <v>818</v>
      </c>
      <c r="F904" s="176" t="s">
        <v>819</v>
      </c>
      <c r="G904" s="177" t="s">
        <v>785</v>
      </c>
      <c r="H904" s="178">
        <v>42.189</v>
      </c>
      <c r="I904" s="179"/>
      <c r="J904" s="180">
        <f>ROUND(I904*H904,2)</f>
        <v>0</v>
      </c>
      <c r="K904" s="176" t="s">
        <v>5</v>
      </c>
      <c r="L904" s="42"/>
      <c r="M904" s="181" t="s">
        <v>5</v>
      </c>
      <c r="N904" s="182" t="s">
        <v>49</v>
      </c>
      <c r="O904" s="43"/>
      <c r="P904" s="183">
        <f>O904*H904</f>
        <v>0</v>
      </c>
      <c r="Q904" s="183">
        <v>0</v>
      </c>
      <c r="R904" s="183">
        <f>Q904*H904</f>
        <v>0</v>
      </c>
      <c r="S904" s="183">
        <v>0</v>
      </c>
      <c r="T904" s="184">
        <f>S904*H904</f>
        <v>0</v>
      </c>
      <c r="AR904" s="24" t="s">
        <v>139</v>
      </c>
      <c r="AT904" s="24" t="s">
        <v>135</v>
      </c>
      <c r="AU904" s="24" t="s">
        <v>87</v>
      </c>
      <c r="AY904" s="24" t="s">
        <v>132</v>
      </c>
      <c r="BE904" s="185">
        <f>IF(N904="základní",J904,0)</f>
        <v>0</v>
      </c>
      <c r="BF904" s="185">
        <f>IF(N904="snížená",J904,0)</f>
        <v>0</v>
      </c>
      <c r="BG904" s="185">
        <f>IF(N904="zákl. přenesená",J904,0)</f>
        <v>0</v>
      </c>
      <c r="BH904" s="185">
        <f>IF(N904="sníž. přenesená",J904,0)</f>
        <v>0</v>
      </c>
      <c r="BI904" s="185">
        <f>IF(N904="nulová",J904,0)</f>
        <v>0</v>
      </c>
      <c r="BJ904" s="24" t="s">
        <v>25</v>
      </c>
      <c r="BK904" s="185">
        <f>ROUND(I904*H904,2)</f>
        <v>0</v>
      </c>
      <c r="BL904" s="24" t="s">
        <v>139</v>
      </c>
      <c r="BM904" s="24" t="s">
        <v>820</v>
      </c>
    </row>
    <row r="905" spans="2:65" s="12" customFormat="1" ht="13.5">
      <c r="B905" s="194"/>
      <c r="D905" s="187" t="s">
        <v>141</v>
      </c>
      <c r="E905" s="195" t="s">
        <v>5</v>
      </c>
      <c r="F905" s="196" t="s">
        <v>821</v>
      </c>
      <c r="H905" s="197">
        <v>42.189</v>
      </c>
      <c r="I905" s="198"/>
      <c r="L905" s="194"/>
      <c r="M905" s="199"/>
      <c r="N905" s="200"/>
      <c r="O905" s="200"/>
      <c r="P905" s="200"/>
      <c r="Q905" s="200"/>
      <c r="R905" s="200"/>
      <c r="S905" s="200"/>
      <c r="T905" s="201"/>
      <c r="AT905" s="195" t="s">
        <v>141</v>
      </c>
      <c r="AU905" s="195" t="s">
        <v>87</v>
      </c>
      <c r="AV905" s="12" t="s">
        <v>87</v>
      </c>
      <c r="AW905" s="12" t="s">
        <v>41</v>
      </c>
      <c r="AX905" s="12" t="s">
        <v>25</v>
      </c>
      <c r="AY905" s="195" t="s">
        <v>132</v>
      </c>
    </row>
    <row r="906" spans="2:65" s="1" customFormat="1" ht="25.5" customHeight="1">
      <c r="B906" s="173"/>
      <c r="C906" s="174" t="s">
        <v>822</v>
      </c>
      <c r="D906" s="174" t="s">
        <v>135</v>
      </c>
      <c r="E906" s="175" t="s">
        <v>823</v>
      </c>
      <c r="F906" s="176" t="s">
        <v>824</v>
      </c>
      <c r="G906" s="177" t="s">
        <v>785</v>
      </c>
      <c r="H906" s="178">
        <v>52.47</v>
      </c>
      <c r="I906" s="179"/>
      <c r="J906" s="180">
        <f>ROUND(I906*H906,2)</f>
        <v>0</v>
      </c>
      <c r="K906" s="176" t="s">
        <v>5</v>
      </c>
      <c r="L906" s="42"/>
      <c r="M906" s="181" t="s">
        <v>5</v>
      </c>
      <c r="N906" s="182" t="s">
        <v>49</v>
      </c>
      <c r="O906" s="43"/>
      <c r="P906" s="183">
        <f>O906*H906</f>
        <v>0</v>
      </c>
      <c r="Q906" s="183">
        <v>0</v>
      </c>
      <c r="R906" s="183">
        <f>Q906*H906</f>
        <v>0</v>
      </c>
      <c r="S906" s="183">
        <v>0</v>
      </c>
      <c r="T906" s="184">
        <f>S906*H906</f>
        <v>0</v>
      </c>
      <c r="AR906" s="24" t="s">
        <v>139</v>
      </c>
      <c r="AT906" s="24" t="s">
        <v>135</v>
      </c>
      <c r="AU906" s="24" t="s">
        <v>87</v>
      </c>
      <c r="AY906" s="24" t="s">
        <v>132</v>
      </c>
      <c r="BE906" s="185">
        <f>IF(N906="základní",J906,0)</f>
        <v>0</v>
      </c>
      <c r="BF906" s="185">
        <f>IF(N906="snížená",J906,0)</f>
        <v>0</v>
      </c>
      <c r="BG906" s="185">
        <f>IF(N906="zákl. přenesená",J906,0)</f>
        <v>0</v>
      </c>
      <c r="BH906" s="185">
        <f>IF(N906="sníž. přenesená",J906,0)</f>
        <v>0</v>
      </c>
      <c r="BI906" s="185">
        <f>IF(N906="nulová",J906,0)</f>
        <v>0</v>
      </c>
      <c r="BJ906" s="24" t="s">
        <v>25</v>
      </c>
      <c r="BK906" s="185">
        <f>ROUND(I906*H906,2)</f>
        <v>0</v>
      </c>
      <c r="BL906" s="24" t="s">
        <v>139</v>
      </c>
      <c r="BM906" s="24" t="s">
        <v>825</v>
      </c>
    </row>
    <row r="907" spans="2:65" s="10" customFormat="1" ht="37.35" customHeight="1">
      <c r="B907" s="160"/>
      <c r="D907" s="161" t="s">
        <v>77</v>
      </c>
      <c r="E907" s="162" t="s">
        <v>826</v>
      </c>
      <c r="F907" s="162" t="s">
        <v>827</v>
      </c>
      <c r="I907" s="163"/>
      <c r="J907" s="164">
        <f>BK907</f>
        <v>0</v>
      </c>
      <c r="L907" s="160"/>
      <c r="M907" s="165"/>
      <c r="N907" s="166"/>
      <c r="O907" s="166"/>
      <c r="P907" s="167">
        <f>P908+P918+P921+P923+P940+P1146+P1275+P1302+P1586+P1737</f>
        <v>0</v>
      </c>
      <c r="Q907" s="166"/>
      <c r="R907" s="167">
        <f>R908+R918+R921+R923+R940+R1146+R1275+R1302+R1586+R1737</f>
        <v>3.1136074700000003</v>
      </c>
      <c r="S907" s="166"/>
      <c r="T907" s="168">
        <f>T908+T918+T921+T923+T940+T1146+T1275+T1302+T1586+T1737</f>
        <v>4.1951437799999995</v>
      </c>
      <c r="AR907" s="161" t="s">
        <v>87</v>
      </c>
      <c r="AT907" s="169" t="s">
        <v>77</v>
      </c>
      <c r="AU907" s="169" t="s">
        <v>78</v>
      </c>
      <c r="AY907" s="161" t="s">
        <v>132</v>
      </c>
      <c r="BK907" s="170">
        <f>BK908+BK918+BK921+BK923+BK940+BK1146+BK1275+BK1302+BK1586+BK1737</f>
        <v>0</v>
      </c>
    </row>
    <row r="908" spans="2:65" s="10" customFormat="1" ht="19.899999999999999" customHeight="1">
      <c r="B908" s="160"/>
      <c r="D908" s="161" t="s">
        <v>77</v>
      </c>
      <c r="E908" s="171" t="s">
        <v>828</v>
      </c>
      <c r="F908" s="171" t="s">
        <v>829</v>
      </c>
      <c r="I908" s="163"/>
      <c r="J908" s="172">
        <f>BK908</f>
        <v>0</v>
      </c>
      <c r="L908" s="160"/>
      <c r="M908" s="165"/>
      <c r="N908" s="166"/>
      <c r="O908" s="166"/>
      <c r="P908" s="167">
        <f>SUM(P909:P917)</f>
        <v>0</v>
      </c>
      <c r="Q908" s="166"/>
      <c r="R908" s="167">
        <f>SUM(R909:R917)</f>
        <v>0</v>
      </c>
      <c r="S908" s="166"/>
      <c r="T908" s="168">
        <f>SUM(T909:T917)</f>
        <v>0</v>
      </c>
      <c r="AR908" s="161" t="s">
        <v>87</v>
      </c>
      <c r="AT908" s="169" t="s">
        <v>77</v>
      </c>
      <c r="AU908" s="169" t="s">
        <v>25</v>
      </c>
      <c r="AY908" s="161" t="s">
        <v>132</v>
      </c>
      <c r="BK908" s="170">
        <f>SUM(BK909:BK917)</f>
        <v>0</v>
      </c>
    </row>
    <row r="909" spans="2:65" s="1" customFormat="1" ht="25.5" customHeight="1">
      <c r="B909" s="173"/>
      <c r="C909" s="174" t="s">
        <v>830</v>
      </c>
      <c r="D909" s="174" t="s">
        <v>135</v>
      </c>
      <c r="E909" s="175" t="s">
        <v>831</v>
      </c>
      <c r="F909" s="176" t="s">
        <v>832</v>
      </c>
      <c r="G909" s="177" t="s">
        <v>163</v>
      </c>
      <c r="H909" s="178">
        <v>8</v>
      </c>
      <c r="I909" s="179"/>
      <c r="J909" s="180">
        <f>ROUND(I909*H909,2)</f>
        <v>0</v>
      </c>
      <c r="K909" s="176" t="s">
        <v>5</v>
      </c>
      <c r="L909" s="42"/>
      <c r="M909" s="181" t="s">
        <v>5</v>
      </c>
      <c r="N909" s="182" t="s">
        <v>49</v>
      </c>
      <c r="O909" s="43"/>
      <c r="P909" s="183">
        <f>O909*H909</f>
        <v>0</v>
      </c>
      <c r="Q909" s="183">
        <v>0</v>
      </c>
      <c r="R909" s="183">
        <f>Q909*H909</f>
        <v>0</v>
      </c>
      <c r="S909" s="183">
        <v>0</v>
      </c>
      <c r="T909" s="184">
        <f>S909*H909</f>
        <v>0</v>
      </c>
      <c r="AR909" s="24" t="s">
        <v>461</v>
      </c>
      <c r="AT909" s="24" t="s">
        <v>135</v>
      </c>
      <c r="AU909" s="24" t="s">
        <v>87</v>
      </c>
      <c r="AY909" s="24" t="s">
        <v>132</v>
      </c>
      <c r="BE909" s="185">
        <f>IF(N909="základní",J909,0)</f>
        <v>0</v>
      </c>
      <c r="BF909" s="185">
        <f>IF(N909="snížená",J909,0)</f>
        <v>0</v>
      </c>
      <c r="BG909" s="185">
        <f>IF(N909="zákl. přenesená",J909,0)</f>
        <v>0</v>
      </c>
      <c r="BH909" s="185">
        <f>IF(N909="sníž. přenesená",J909,0)</f>
        <v>0</v>
      </c>
      <c r="BI909" s="185">
        <f>IF(N909="nulová",J909,0)</f>
        <v>0</v>
      </c>
      <c r="BJ909" s="24" t="s">
        <v>25</v>
      </c>
      <c r="BK909" s="185">
        <f>ROUND(I909*H909,2)</f>
        <v>0</v>
      </c>
      <c r="BL909" s="24" t="s">
        <v>461</v>
      </c>
      <c r="BM909" s="24" t="s">
        <v>833</v>
      </c>
    </row>
    <row r="910" spans="2:65" s="11" customFormat="1" ht="13.5">
      <c r="B910" s="186"/>
      <c r="D910" s="187" t="s">
        <v>141</v>
      </c>
      <c r="E910" s="188" t="s">
        <v>5</v>
      </c>
      <c r="F910" s="189" t="s">
        <v>834</v>
      </c>
      <c r="H910" s="188" t="s">
        <v>5</v>
      </c>
      <c r="I910" s="190"/>
      <c r="L910" s="186"/>
      <c r="M910" s="191"/>
      <c r="N910" s="192"/>
      <c r="O910" s="192"/>
      <c r="P910" s="192"/>
      <c r="Q910" s="192"/>
      <c r="R910" s="192"/>
      <c r="S910" s="192"/>
      <c r="T910" s="193"/>
      <c r="AT910" s="188" t="s">
        <v>141</v>
      </c>
      <c r="AU910" s="188" t="s">
        <v>87</v>
      </c>
      <c r="AV910" s="11" t="s">
        <v>25</v>
      </c>
      <c r="AW910" s="11" t="s">
        <v>41</v>
      </c>
      <c r="AX910" s="11" t="s">
        <v>78</v>
      </c>
      <c r="AY910" s="188" t="s">
        <v>132</v>
      </c>
    </row>
    <row r="911" spans="2:65" s="12" customFormat="1" ht="13.5">
      <c r="B911" s="194"/>
      <c r="D911" s="187" t="s">
        <v>141</v>
      </c>
      <c r="E911" s="195" t="s">
        <v>5</v>
      </c>
      <c r="F911" s="196" t="s">
        <v>835</v>
      </c>
      <c r="H911" s="197">
        <v>2</v>
      </c>
      <c r="I911" s="198"/>
      <c r="L911" s="194"/>
      <c r="M911" s="199"/>
      <c r="N911" s="200"/>
      <c r="O911" s="200"/>
      <c r="P911" s="200"/>
      <c r="Q911" s="200"/>
      <c r="R911" s="200"/>
      <c r="S911" s="200"/>
      <c r="T911" s="201"/>
      <c r="AT911" s="195" t="s">
        <v>141</v>
      </c>
      <c r="AU911" s="195" t="s">
        <v>87</v>
      </c>
      <c r="AV911" s="12" t="s">
        <v>87</v>
      </c>
      <c r="AW911" s="12" t="s">
        <v>41</v>
      </c>
      <c r="AX911" s="12" t="s">
        <v>78</v>
      </c>
      <c r="AY911" s="195" t="s">
        <v>132</v>
      </c>
    </row>
    <row r="912" spans="2:65" s="12" customFormat="1" ht="13.5">
      <c r="B912" s="194"/>
      <c r="D912" s="187" t="s">
        <v>141</v>
      </c>
      <c r="E912" s="195" t="s">
        <v>5</v>
      </c>
      <c r="F912" s="196" t="s">
        <v>836</v>
      </c>
      <c r="H912" s="197">
        <v>2</v>
      </c>
      <c r="I912" s="198"/>
      <c r="L912" s="194"/>
      <c r="M912" s="199"/>
      <c r="N912" s="200"/>
      <c r="O912" s="200"/>
      <c r="P912" s="200"/>
      <c r="Q912" s="200"/>
      <c r="R912" s="200"/>
      <c r="S912" s="200"/>
      <c r="T912" s="201"/>
      <c r="AT912" s="195" t="s">
        <v>141</v>
      </c>
      <c r="AU912" s="195" t="s">
        <v>87</v>
      </c>
      <c r="AV912" s="12" t="s">
        <v>87</v>
      </c>
      <c r="AW912" s="12" t="s">
        <v>41</v>
      </c>
      <c r="AX912" s="12" t="s">
        <v>78</v>
      </c>
      <c r="AY912" s="195" t="s">
        <v>132</v>
      </c>
    </row>
    <row r="913" spans="2:65" s="12" customFormat="1" ht="13.5">
      <c r="B913" s="194"/>
      <c r="D913" s="187" t="s">
        <v>141</v>
      </c>
      <c r="E913" s="195" t="s">
        <v>5</v>
      </c>
      <c r="F913" s="196" t="s">
        <v>837</v>
      </c>
      <c r="H913" s="197">
        <v>1</v>
      </c>
      <c r="I913" s="198"/>
      <c r="L913" s="194"/>
      <c r="M913" s="199"/>
      <c r="N913" s="200"/>
      <c r="O913" s="200"/>
      <c r="P913" s="200"/>
      <c r="Q913" s="200"/>
      <c r="R913" s="200"/>
      <c r="S913" s="200"/>
      <c r="T913" s="201"/>
      <c r="AT913" s="195" t="s">
        <v>141</v>
      </c>
      <c r="AU913" s="195" t="s">
        <v>87</v>
      </c>
      <c r="AV913" s="12" t="s">
        <v>87</v>
      </c>
      <c r="AW913" s="12" t="s">
        <v>41</v>
      </c>
      <c r="AX913" s="12" t="s">
        <v>78</v>
      </c>
      <c r="AY913" s="195" t="s">
        <v>132</v>
      </c>
    </row>
    <row r="914" spans="2:65" s="12" customFormat="1" ht="13.5">
      <c r="B914" s="194"/>
      <c r="D914" s="187" t="s">
        <v>141</v>
      </c>
      <c r="E914" s="195" t="s">
        <v>5</v>
      </c>
      <c r="F914" s="196" t="s">
        <v>838</v>
      </c>
      <c r="H914" s="197">
        <v>1</v>
      </c>
      <c r="I914" s="198"/>
      <c r="L914" s="194"/>
      <c r="M914" s="199"/>
      <c r="N914" s="200"/>
      <c r="O914" s="200"/>
      <c r="P914" s="200"/>
      <c r="Q914" s="200"/>
      <c r="R914" s="200"/>
      <c r="S914" s="200"/>
      <c r="T914" s="201"/>
      <c r="AT914" s="195" t="s">
        <v>141</v>
      </c>
      <c r="AU914" s="195" t="s">
        <v>87</v>
      </c>
      <c r="AV914" s="12" t="s">
        <v>87</v>
      </c>
      <c r="AW914" s="12" t="s">
        <v>41</v>
      </c>
      <c r="AX914" s="12" t="s">
        <v>78</v>
      </c>
      <c r="AY914" s="195" t="s">
        <v>132</v>
      </c>
    </row>
    <row r="915" spans="2:65" s="12" customFormat="1" ht="13.5">
      <c r="B915" s="194"/>
      <c r="D915" s="187" t="s">
        <v>141</v>
      </c>
      <c r="E915" s="195" t="s">
        <v>5</v>
      </c>
      <c r="F915" s="196" t="s">
        <v>839</v>
      </c>
      <c r="H915" s="197">
        <v>1</v>
      </c>
      <c r="I915" s="198"/>
      <c r="L915" s="194"/>
      <c r="M915" s="199"/>
      <c r="N915" s="200"/>
      <c r="O915" s="200"/>
      <c r="P915" s="200"/>
      <c r="Q915" s="200"/>
      <c r="R915" s="200"/>
      <c r="S915" s="200"/>
      <c r="T915" s="201"/>
      <c r="AT915" s="195" t="s">
        <v>141</v>
      </c>
      <c r="AU915" s="195" t="s">
        <v>87</v>
      </c>
      <c r="AV915" s="12" t="s">
        <v>87</v>
      </c>
      <c r="AW915" s="12" t="s">
        <v>41</v>
      </c>
      <c r="AX915" s="12" t="s">
        <v>78</v>
      </c>
      <c r="AY915" s="195" t="s">
        <v>132</v>
      </c>
    </row>
    <row r="916" spans="2:65" s="12" customFormat="1" ht="13.5">
      <c r="B916" s="194"/>
      <c r="D916" s="187" t="s">
        <v>141</v>
      </c>
      <c r="E916" s="195" t="s">
        <v>5</v>
      </c>
      <c r="F916" s="196" t="s">
        <v>840</v>
      </c>
      <c r="H916" s="197">
        <v>1</v>
      </c>
      <c r="I916" s="198"/>
      <c r="L916" s="194"/>
      <c r="M916" s="199"/>
      <c r="N916" s="200"/>
      <c r="O916" s="200"/>
      <c r="P916" s="200"/>
      <c r="Q916" s="200"/>
      <c r="R916" s="200"/>
      <c r="S916" s="200"/>
      <c r="T916" s="201"/>
      <c r="AT916" s="195" t="s">
        <v>141</v>
      </c>
      <c r="AU916" s="195" t="s">
        <v>87</v>
      </c>
      <c r="AV916" s="12" t="s">
        <v>87</v>
      </c>
      <c r="AW916" s="12" t="s">
        <v>41</v>
      </c>
      <c r="AX916" s="12" t="s">
        <v>78</v>
      </c>
      <c r="AY916" s="195" t="s">
        <v>132</v>
      </c>
    </row>
    <row r="917" spans="2:65" s="14" customFormat="1" ht="13.5">
      <c r="B917" s="210"/>
      <c r="D917" s="187" t="s">
        <v>141</v>
      </c>
      <c r="E917" s="211" t="s">
        <v>5</v>
      </c>
      <c r="F917" s="212" t="s">
        <v>160</v>
      </c>
      <c r="H917" s="213">
        <v>8</v>
      </c>
      <c r="I917" s="214"/>
      <c r="L917" s="210"/>
      <c r="M917" s="215"/>
      <c r="N917" s="216"/>
      <c r="O917" s="216"/>
      <c r="P917" s="216"/>
      <c r="Q917" s="216"/>
      <c r="R917" s="216"/>
      <c r="S917" s="216"/>
      <c r="T917" s="217"/>
      <c r="AT917" s="211" t="s">
        <v>141</v>
      </c>
      <c r="AU917" s="211" t="s">
        <v>87</v>
      </c>
      <c r="AV917" s="14" t="s">
        <v>139</v>
      </c>
      <c r="AW917" s="14" t="s">
        <v>41</v>
      </c>
      <c r="AX917" s="14" t="s">
        <v>25</v>
      </c>
      <c r="AY917" s="211" t="s">
        <v>132</v>
      </c>
    </row>
    <row r="918" spans="2:65" s="10" customFormat="1" ht="29.85" customHeight="1">
      <c r="B918" s="160"/>
      <c r="D918" s="161" t="s">
        <v>77</v>
      </c>
      <c r="E918" s="171" t="s">
        <v>841</v>
      </c>
      <c r="F918" s="171" t="s">
        <v>842</v>
      </c>
      <c r="I918" s="163"/>
      <c r="J918" s="172">
        <f>BK918</f>
        <v>0</v>
      </c>
      <c r="L918" s="160"/>
      <c r="M918" s="165"/>
      <c r="N918" s="166"/>
      <c r="O918" s="166"/>
      <c r="P918" s="167">
        <f>SUM(P919:P920)</f>
        <v>0</v>
      </c>
      <c r="Q918" s="166"/>
      <c r="R918" s="167">
        <f>SUM(R919:R920)</f>
        <v>0</v>
      </c>
      <c r="S918" s="166"/>
      <c r="T918" s="168">
        <f>SUM(T919:T920)</f>
        <v>0</v>
      </c>
      <c r="AR918" s="161" t="s">
        <v>87</v>
      </c>
      <c r="AT918" s="169" t="s">
        <v>77</v>
      </c>
      <c r="AU918" s="169" t="s">
        <v>25</v>
      </c>
      <c r="AY918" s="161" t="s">
        <v>132</v>
      </c>
      <c r="BK918" s="170">
        <f>SUM(BK919:BK920)</f>
        <v>0</v>
      </c>
    </row>
    <row r="919" spans="2:65" s="1" customFormat="1" ht="16.5" customHeight="1">
      <c r="B919" s="173"/>
      <c r="C919" s="174" t="s">
        <v>843</v>
      </c>
      <c r="D919" s="174" t="s">
        <v>135</v>
      </c>
      <c r="E919" s="175" t="s">
        <v>844</v>
      </c>
      <c r="F919" s="176" t="s">
        <v>845</v>
      </c>
      <c r="G919" s="177" t="s">
        <v>846</v>
      </c>
      <c r="H919" s="178">
        <v>4</v>
      </c>
      <c r="I919" s="179"/>
      <c r="J919" s="180">
        <f>ROUND(I919*H919,2)</f>
        <v>0</v>
      </c>
      <c r="K919" s="176" t="s">
        <v>5</v>
      </c>
      <c r="L919" s="42"/>
      <c r="M919" s="181" t="s">
        <v>5</v>
      </c>
      <c r="N919" s="182" t="s">
        <v>49</v>
      </c>
      <c r="O919" s="43"/>
      <c r="P919" s="183">
        <f>O919*H919</f>
        <v>0</v>
      </c>
      <c r="Q919" s="183">
        <v>0</v>
      </c>
      <c r="R919" s="183">
        <f>Q919*H919</f>
        <v>0</v>
      </c>
      <c r="S919" s="183">
        <v>0</v>
      </c>
      <c r="T919" s="184">
        <f>S919*H919</f>
        <v>0</v>
      </c>
      <c r="AR919" s="24" t="s">
        <v>461</v>
      </c>
      <c r="AT919" s="24" t="s">
        <v>135</v>
      </c>
      <c r="AU919" s="24" t="s">
        <v>87</v>
      </c>
      <c r="AY919" s="24" t="s">
        <v>132</v>
      </c>
      <c r="BE919" s="185">
        <f>IF(N919="základní",J919,0)</f>
        <v>0</v>
      </c>
      <c r="BF919" s="185">
        <f>IF(N919="snížená",J919,0)</f>
        <v>0</v>
      </c>
      <c r="BG919" s="185">
        <f>IF(N919="zákl. přenesená",J919,0)</f>
        <v>0</v>
      </c>
      <c r="BH919" s="185">
        <f>IF(N919="sníž. přenesená",J919,0)</f>
        <v>0</v>
      </c>
      <c r="BI919" s="185">
        <f>IF(N919="nulová",J919,0)</f>
        <v>0</v>
      </c>
      <c r="BJ919" s="24" t="s">
        <v>25</v>
      </c>
      <c r="BK919" s="185">
        <f>ROUND(I919*H919,2)</f>
        <v>0</v>
      </c>
      <c r="BL919" s="24" t="s">
        <v>461</v>
      </c>
      <c r="BM919" s="24" t="s">
        <v>847</v>
      </c>
    </row>
    <row r="920" spans="2:65" s="12" customFormat="1" ht="13.5">
      <c r="B920" s="194"/>
      <c r="D920" s="187" t="s">
        <v>141</v>
      </c>
      <c r="E920" s="195" t="s">
        <v>5</v>
      </c>
      <c r="F920" s="196" t="s">
        <v>848</v>
      </c>
      <c r="H920" s="197">
        <v>4</v>
      </c>
      <c r="I920" s="198"/>
      <c r="L920" s="194"/>
      <c r="M920" s="199"/>
      <c r="N920" s="200"/>
      <c r="O920" s="200"/>
      <c r="P920" s="200"/>
      <c r="Q920" s="200"/>
      <c r="R920" s="200"/>
      <c r="S920" s="200"/>
      <c r="T920" s="201"/>
      <c r="AT920" s="195" t="s">
        <v>141</v>
      </c>
      <c r="AU920" s="195" t="s">
        <v>87</v>
      </c>
      <c r="AV920" s="12" t="s">
        <v>87</v>
      </c>
      <c r="AW920" s="12" t="s">
        <v>41</v>
      </c>
      <c r="AX920" s="12" t="s">
        <v>25</v>
      </c>
      <c r="AY920" s="195" t="s">
        <v>132</v>
      </c>
    </row>
    <row r="921" spans="2:65" s="10" customFormat="1" ht="29.85" customHeight="1">
      <c r="B921" s="160"/>
      <c r="D921" s="161" t="s">
        <v>77</v>
      </c>
      <c r="E921" s="171" t="s">
        <v>849</v>
      </c>
      <c r="F921" s="171" t="s">
        <v>850</v>
      </c>
      <c r="I921" s="163"/>
      <c r="J921" s="172">
        <f>BK921</f>
        <v>0</v>
      </c>
      <c r="L921" s="160"/>
      <c r="M921" s="165"/>
      <c r="N921" s="166"/>
      <c r="O921" s="166"/>
      <c r="P921" s="167">
        <f>P922</f>
        <v>0</v>
      </c>
      <c r="Q921" s="166"/>
      <c r="R921" s="167">
        <f>R922</f>
        <v>0</v>
      </c>
      <c r="S921" s="166"/>
      <c r="T921" s="168">
        <f>T922</f>
        <v>0</v>
      </c>
      <c r="AR921" s="161" t="s">
        <v>87</v>
      </c>
      <c r="AT921" s="169" t="s">
        <v>77</v>
      </c>
      <c r="AU921" s="169" t="s">
        <v>25</v>
      </c>
      <c r="AY921" s="161" t="s">
        <v>132</v>
      </c>
      <c r="BK921" s="170">
        <f>BK922</f>
        <v>0</v>
      </c>
    </row>
    <row r="922" spans="2:65" s="1" customFormat="1" ht="25.5" customHeight="1">
      <c r="B922" s="173"/>
      <c r="C922" s="174" t="s">
        <v>851</v>
      </c>
      <c r="D922" s="174" t="s">
        <v>135</v>
      </c>
      <c r="E922" s="175" t="s">
        <v>852</v>
      </c>
      <c r="F922" s="176" t="s">
        <v>853</v>
      </c>
      <c r="G922" s="177" t="s">
        <v>846</v>
      </c>
      <c r="H922" s="178">
        <v>6</v>
      </c>
      <c r="I922" s="179"/>
      <c r="J922" s="180">
        <f>ROUND(I922*H922,2)</f>
        <v>0</v>
      </c>
      <c r="K922" s="176" t="s">
        <v>5</v>
      </c>
      <c r="L922" s="42"/>
      <c r="M922" s="181" t="s">
        <v>5</v>
      </c>
      <c r="N922" s="182" t="s">
        <v>49</v>
      </c>
      <c r="O922" s="43"/>
      <c r="P922" s="183">
        <f>O922*H922</f>
        <v>0</v>
      </c>
      <c r="Q922" s="183">
        <v>0</v>
      </c>
      <c r="R922" s="183">
        <f>Q922*H922</f>
        <v>0</v>
      </c>
      <c r="S922" s="183">
        <v>0</v>
      </c>
      <c r="T922" s="184">
        <f>S922*H922</f>
        <v>0</v>
      </c>
      <c r="AR922" s="24" t="s">
        <v>461</v>
      </c>
      <c r="AT922" s="24" t="s">
        <v>135</v>
      </c>
      <c r="AU922" s="24" t="s">
        <v>87</v>
      </c>
      <c r="AY922" s="24" t="s">
        <v>132</v>
      </c>
      <c r="BE922" s="185">
        <f>IF(N922="základní",J922,0)</f>
        <v>0</v>
      </c>
      <c r="BF922" s="185">
        <f>IF(N922="snížená",J922,0)</f>
        <v>0</v>
      </c>
      <c r="BG922" s="185">
        <f>IF(N922="zákl. přenesená",J922,0)</f>
        <v>0</v>
      </c>
      <c r="BH922" s="185">
        <f>IF(N922="sníž. přenesená",J922,0)</f>
        <v>0</v>
      </c>
      <c r="BI922" s="185">
        <f>IF(N922="nulová",J922,0)</f>
        <v>0</v>
      </c>
      <c r="BJ922" s="24" t="s">
        <v>25</v>
      </c>
      <c r="BK922" s="185">
        <f>ROUND(I922*H922,2)</f>
        <v>0</v>
      </c>
      <c r="BL922" s="24" t="s">
        <v>461</v>
      </c>
      <c r="BM922" s="24" t="s">
        <v>854</v>
      </c>
    </row>
    <row r="923" spans="2:65" s="10" customFormat="1" ht="29.85" customHeight="1">
      <c r="B923" s="160"/>
      <c r="D923" s="161" t="s">
        <v>77</v>
      </c>
      <c r="E923" s="171" t="s">
        <v>855</v>
      </c>
      <c r="F923" s="171" t="s">
        <v>856</v>
      </c>
      <c r="I923" s="163"/>
      <c r="J923" s="172">
        <f>BK923</f>
        <v>0</v>
      </c>
      <c r="L923" s="160"/>
      <c r="M923" s="165"/>
      <c r="N923" s="166"/>
      <c r="O923" s="166"/>
      <c r="P923" s="167">
        <f>SUM(P924:P939)</f>
        <v>0</v>
      </c>
      <c r="Q923" s="166"/>
      <c r="R923" s="167">
        <f>SUM(R924:R939)</f>
        <v>0.41102000000000005</v>
      </c>
      <c r="S923" s="166"/>
      <c r="T923" s="168">
        <f>SUM(T924:T939)</f>
        <v>0.47504999999999997</v>
      </c>
      <c r="AR923" s="161" t="s">
        <v>87</v>
      </c>
      <c r="AT923" s="169" t="s">
        <v>77</v>
      </c>
      <c r="AU923" s="169" t="s">
        <v>25</v>
      </c>
      <c r="AY923" s="161" t="s">
        <v>132</v>
      </c>
      <c r="BK923" s="170">
        <f>SUM(BK924:BK939)</f>
        <v>0</v>
      </c>
    </row>
    <row r="924" spans="2:65" s="1" customFormat="1" ht="25.5" customHeight="1">
      <c r="B924" s="173"/>
      <c r="C924" s="174" t="s">
        <v>857</v>
      </c>
      <c r="D924" s="174" t="s">
        <v>135</v>
      </c>
      <c r="E924" s="175" t="s">
        <v>858</v>
      </c>
      <c r="F924" s="176" t="s">
        <v>859</v>
      </c>
      <c r="G924" s="177" t="s">
        <v>846</v>
      </c>
      <c r="H924" s="178">
        <v>4</v>
      </c>
      <c r="I924" s="179"/>
      <c r="J924" s="180">
        <f>ROUND(I924*H924,2)</f>
        <v>0</v>
      </c>
      <c r="K924" s="176" t="s">
        <v>5</v>
      </c>
      <c r="L924" s="42"/>
      <c r="M924" s="181" t="s">
        <v>5</v>
      </c>
      <c r="N924" s="182" t="s">
        <v>49</v>
      </c>
      <c r="O924" s="43"/>
      <c r="P924" s="183">
        <f>O924*H924</f>
        <v>0</v>
      </c>
      <c r="Q924" s="183">
        <v>2.2380000000000001E-2</v>
      </c>
      <c r="R924" s="183">
        <f>Q924*H924</f>
        <v>8.9520000000000002E-2</v>
      </c>
      <c r="S924" s="183">
        <v>4.3999999999999997E-2</v>
      </c>
      <c r="T924" s="184">
        <f>S924*H924</f>
        <v>0.17599999999999999</v>
      </c>
      <c r="AR924" s="24" t="s">
        <v>461</v>
      </c>
      <c r="AT924" s="24" t="s">
        <v>135</v>
      </c>
      <c r="AU924" s="24" t="s">
        <v>87</v>
      </c>
      <c r="AY924" s="24" t="s">
        <v>132</v>
      </c>
      <c r="BE924" s="185">
        <f>IF(N924="základní",J924,0)</f>
        <v>0</v>
      </c>
      <c r="BF924" s="185">
        <f>IF(N924="snížená",J924,0)</f>
        <v>0</v>
      </c>
      <c r="BG924" s="185">
        <f>IF(N924="zákl. přenesená",J924,0)</f>
        <v>0</v>
      </c>
      <c r="BH924" s="185">
        <f>IF(N924="sníž. přenesená",J924,0)</f>
        <v>0</v>
      </c>
      <c r="BI924" s="185">
        <f>IF(N924="nulová",J924,0)</f>
        <v>0</v>
      </c>
      <c r="BJ924" s="24" t="s">
        <v>25</v>
      </c>
      <c r="BK924" s="185">
        <f>ROUND(I924*H924,2)</f>
        <v>0</v>
      </c>
      <c r="BL924" s="24" t="s">
        <v>461</v>
      </c>
      <c r="BM924" s="24" t="s">
        <v>860</v>
      </c>
    </row>
    <row r="925" spans="2:65" s="12" customFormat="1" ht="13.5">
      <c r="B925" s="194"/>
      <c r="D925" s="187" t="s">
        <v>141</v>
      </c>
      <c r="E925" s="195" t="s">
        <v>5</v>
      </c>
      <c r="F925" s="196" t="s">
        <v>861</v>
      </c>
      <c r="H925" s="197">
        <v>2</v>
      </c>
      <c r="I925" s="198"/>
      <c r="L925" s="194"/>
      <c r="M925" s="199"/>
      <c r="N925" s="200"/>
      <c r="O925" s="200"/>
      <c r="P925" s="200"/>
      <c r="Q925" s="200"/>
      <c r="R925" s="200"/>
      <c r="S925" s="200"/>
      <c r="T925" s="201"/>
      <c r="AT925" s="195" t="s">
        <v>141</v>
      </c>
      <c r="AU925" s="195" t="s">
        <v>87</v>
      </c>
      <c r="AV925" s="12" t="s">
        <v>87</v>
      </c>
      <c r="AW925" s="12" t="s">
        <v>41</v>
      </c>
      <c r="AX925" s="12" t="s">
        <v>78</v>
      </c>
      <c r="AY925" s="195" t="s">
        <v>132</v>
      </c>
    </row>
    <row r="926" spans="2:65" s="12" customFormat="1" ht="13.5">
      <c r="B926" s="194"/>
      <c r="D926" s="187" t="s">
        <v>141</v>
      </c>
      <c r="E926" s="195" t="s">
        <v>5</v>
      </c>
      <c r="F926" s="196" t="s">
        <v>862</v>
      </c>
      <c r="H926" s="197">
        <v>2</v>
      </c>
      <c r="I926" s="198"/>
      <c r="L926" s="194"/>
      <c r="M926" s="199"/>
      <c r="N926" s="200"/>
      <c r="O926" s="200"/>
      <c r="P926" s="200"/>
      <c r="Q926" s="200"/>
      <c r="R926" s="200"/>
      <c r="S926" s="200"/>
      <c r="T926" s="201"/>
      <c r="AT926" s="195" t="s">
        <v>141</v>
      </c>
      <c r="AU926" s="195" t="s">
        <v>87</v>
      </c>
      <c r="AV926" s="12" t="s">
        <v>87</v>
      </c>
      <c r="AW926" s="12" t="s">
        <v>41</v>
      </c>
      <c r="AX926" s="12" t="s">
        <v>78</v>
      </c>
      <c r="AY926" s="195" t="s">
        <v>132</v>
      </c>
    </row>
    <row r="927" spans="2:65" s="14" customFormat="1" ht="13.5">
      <c r="B927" s="210"/>
      <c r="D927" s="187" t="s">
        <v>141</v>
      </c>
      <c r="E927" s="211" t="s">
        <v>5</v>
      </c>
      <c r="F927" s="212" t="s">
        <v>160</v>
      </c>
      <c r="H927" s="213">
        <v>4</v>
      </c>
      <c r="I927" s="214"/>
      <c r="L927" s="210"/>
      <c r="M927" s="215"/>
      <c r="N927" s="216"/>
      <c r="O927" s="216"/>
      <c r="P927" s="216"/>
      <c r="Q927" s="216"/>
      <c r="R927" s="216"/>
      <c r="S927" s="216"/>
      <c r="T927" s="217"/>
      <c r="AT927" s="211" t="s">
        <v>141</v>
      </c>
      <c r="AU927" s="211" t="s">
        <v>87</v>
      </c>
      <c r="AV927" s="14" t="s">
        <v>139</v>
      </c>
      <c r="AW927" s="14" t="s">
        <v>41</v>
      </c>
      <c r="AX927" s="14" t="s">
        <v>25</v>
      </c>
      <c r="AY927" s="211" t="s">
        <v>132</v>
      </c>
    </row>
    <row r="928" spans="2:65" s="1" customFormat="1" ht="25.5" customHeight="1">
      <c r="B928" s="173"/>
      <c r="C928" s="174" t="s">
        <v>863</v>
      </c>
      <c r="D928" s="174" t="s">
        <v>135</v>
      </c>
      <c r="E928" s="175" t="s">
        <v>864</v>
      </c>
      <c r="F928" s="176" t="s">
        <v>865</v>
      </c>
      <c r="G928" s="177" t="s">
        <v>846</v>
      </c>
      <c r="H928" s="178">
        <v>1</v>
      </c>
      <c r="I928" s="179"/>
      <c r="J928" s="180">
        <f>ROUND(I928*H928,2)</f>
        <v>0</v>
      </c>
      <c r="K928" s="176" t="s">
        <v>5</v>
      </c>
      <c r="L928" s="42"/>
      <c r="M928" s="181" t="s">
        <v>5</v>
      </c>
      <c r="N928" s="182" t="s">
        <v>49</v>
      </c>
      <c r="O928" s="43"/>
      <c r="P928" s="183">
        <f>O928*H928</f>
        <v>0</v>
      </c>
      <c r="Q928" s="183">
        <v>8.9520000000000002E-2</v>
      </c>
      <c r="R928" s="183">
        <f>Q928*H928</f>
        <v>8.9520000000000002E-2</v>
      </c>
      <c r="S928" s="183">
        <v>8.7999999999999995E-2</v>
      </c>
      <c r="T928" s="184">
        <f>S928*H928</f>
        <v>8.7999999999999995E-2</v>
      </c>
      <c r="AR928" s="24" t="s">
        <v>461</v>
      </c>
      <c r="AT928" s="24" t="s">
        <v>135</v>
      </c>
      <c r="AU928" s="24" t="s">
        <v>87</v>
      </c>
      <c r="AY928" s="24" t="s">
        <v>132</v>
      </c>
      <c r="BE928" s="185">
        <f>IF(N928="základní",J928,0)</f>
        <v>0</v>
      </c>
      <c r="BF928" s="185">
        <f>IF(N928="snížená",J928,0)</f>
        <v>0</v>
      </c>
      <c r="BG928" s="185">
        <f>IF(N928="zákl. přenesená",J928,0)</f>
        <v>0</v>
      </c>
      <c r="BH928" s="185">
        <f>IF(N928="sníž. přenesená",J928,0)</f>
        <v>0</v>
      </c>
      <c r="BI928" s="185">
        <f>IF(N928="nulová",J928,0)</f>
        <v>0</v>
      </c>
      <c r="BJ928" s="24" t="s">
        <v>25</v>
      </c>
      <c r="BK928" s="185">
        <f>ROUND(I928*H928,2)</f>
        <v>0</v>
      </c>
      <c r="BL928" s="24" t="s">
        <v>461</v>
      </c>
      <c r="BM928" s="24" t="s">
        <v>866</v>
      </c>
    </row>
    <row r="929" spans="2:65" s="12" customFormat="1" ht="13.5">
      <c r="B929" s="194"/>
      <c r="D929" s="187" t="s">
        <v>141</v>
      </c>
      <c r="E929" s="195" t="s">
        <v>5</v>
      </c>
      <c r="F929" s="196" t="s">
        <v>867</v>
      </c>
      <c r="H929" s="197">
        <v>1</v>
      </c>
      <c r="I929" s="198"/>
      <c r="L929" s="194"/>
      <c r="M929" s="199"/>
      <c r="N929" s="200"/>
      <c r="O929" s="200"/>
      <c r="P929" s="200"/>
      <c r="Q929" s="200"/>
      <c r="R929" s="200"/>
      <c r="S929" s="200"/>
      <c r="T929" s="201"/>
      <c r="AT929" s="195" t="s">
        <v>141</v>
      </c>
      <c r="AU929" s="195" t="s">
        <v>87</v>
      </c>
      <c r="AV929" s="12" t="s">
        <v>87</v>
      </c>
      <c r="AW929" s="12" t="s">
        <v>41</v>
      </c>
      <c r="AX929" s="12" t="s">
        <v>25</v>
      </c>
      <c r="AY929" s="195" t="s">
        <v>132</v>
      </c>
    </row>
    <row r="930" spans="2:65" s="1" customFormat="1" ht="25.5" customHeight="1">
      <c r="B930" s="173"/>
      <c r="C930" s="174" t="s">
        <v>868</v>
      </c>
      <c r="D930" s="174" t="s">
        <v>135</v>
      </c>
      <c r="E930" s="175" t="s">
        <v>869</v>
      </c>
      <c r="F930" s="176" t="s">
        <v>870</v>
      </c>
      <c r="G930" s="177" t="s">
        <v>138</v>
      </c>
      <c r="H930" s="178">
        <v>12.9</v>
      </c>
      <c r="I930" s="179"/>
      <c r="J930" s="180">
        <f>ROUND(I930*H930,2)</f>
        <v>0</v>
      </c>
      <c r="K930" s="176" t="s">
        <v>5</v>
      </c>
      <c r="L930" s="42"/>
      <c r="M930" s="181" t="s">
        <v>5</v>
      </c>
      <c r="N930" s="182" t="s">
        <v>49</v>
      </c>
      <c r="O930" s="43"/>
      <c r="P930" s="183">
        <f>O930*H930</f>
        <v>0</v>
      </c>
      <c r="Q930" s="183">
        <v>0</v>
      </c>
      <c r="R930" s="183">
        <f>Q930*H930</f>
        <v>0</v>
      </c>
      <c r="S930" s="183">
        <v>0</v>
      </c>
      <c r="T930" s="184">
        <f>S930*H930</f>
        <v>0</v>
      </c>
      <c r="AR930" s="24" t="s">
        <v>461</v>
      </c>
      <c r="AT930" s="24" t="s">
        <v>135</v>
      </c>
      <c r="AU930" s="24" t="s">
        <v>87</v>
      </c>
      <c r="AY930" s="24" t="s">
        <v>132</v>
      </c>
      <c r="BE930" s="185">
        <f>IF(N930="základní",J930,0)</f>
        <v>0</v>
      </c>
      <c r="BF930" s="185">
        <f>IF(N930="snížená",J930,0)</f>
        <v>0</v>
      </c>
      <c r="BG930" s="185">
        <f>IF(N930="zákl. přenesená",J930,0)</f>
        <v>0</v>
      </c>
      <c r="BH930" s="185">
        <f>IF(N930="sníž. přenesená",J930,0)</f>
        <v>0</v>
      </c>
      <c r="BI930" s="185">
        <f>IF(N930="nulová",J930,0)</f>
        <v>0</v>
      </c>
      <c r="BJ930" s="24" t="s">
        <v>25</v>
      </c>
      <c r="BK930" s="185">
        <f>ROUND(I930*H930,2)</f>
        <v>0</v>
      </c>
      <c r="BL930" s="24" t="s">
        <v>461</v>
      </c>
      <c r="BM930" s="24" t="s">
        <v>871</v>
      </c>
    </row>
    <row r="931" spans="2:65" s="12" customFormat="1" ht="13.5">
      <c r="B931" s="194"/>
      <c r="D931" s="187" t="s">
        <v>141</v>
      </c>
      <c r="E931" s="195" t="s">
        <v>5</v>
      </c>
      <c r="F931" s="196" t="s">
        <v>872</v>
      </c>
      <c r="H931" s="197">
        <v>11.4</v>
      </c>
      <c r="I931" s="198"/>
      <c r="L931" s="194"/>
      <c r="M931" s="199"/>
      <c r="N931" s="200"/>
      <c r="O931" s="200"/>
      <c r="P931" s="200"/>
      <c r="Q931" s="200"/>
      <c r="R931" s="200"/>
      <c r="S931" s="200"/>
      <c r="T931" s="201"/>
      <c r="AT931" s="195" t="s">
        <v>141</v>
      </c>
      <c r="AU931" s="195" t="s">
        <v>87</v>
      </c>
      <c r="AV931" s="12" t="s">
        <v>87</v>
      </c>
      <c r="AW931" s="12" t="s">
        <v>41</v>
      </c>
      <c r="AX931" s="12" t="s">
        <v>78</v>
      </c>
      <c r="AY931" s="195" t="s">
        <v>132</v>
      </c>
    </row>
    <row r="932" spans="2:65" s="12" customFormat="1" ht="13.5">
      <c r="B932" s="194"/>
      <c r="D932" s="187" t="s">
        <v>141</v>
      </c>
      <c r="E932" s="195" t="s">
        <v>5</v>
      </c>
      <c r="F932" s="196" t="s">
        <v>873</v>
      </c>
      <c r="H932" s="197">
        <v>1.5</v>
      </c>
      <c r="I932" s="198"/>
      <c r="L932" s="194"/>
      <c r="M932" s="199"/>
      <c r="N932" s="200"/>
      <c r="O932" s="200"/>
      <c r="P932" s="200"/>
      <c r="Q932" s="200"/>
      <c r="R932" s="200"/>
      <c r="S932" s="200"/>
      <c r="T932" s="201"/>
      <c r="AT932" s="195" t="s">
        <v>141</v>
      </c>
      <c r="AU932" s="195" t="s">
        <v>87</v>
      </c>
      <c r="AV932" s="12" t="s">
        <v>87</v>
      </c>
      <c r="AW932" s="12" t="s">
        <v>41</v>
      </c>
      <c r="AX932" s="12" t="s">
        <v>78</v>
      </c>
      <c r="AY932" s="195" t="s">
        <v>132</v>
      </c>
    </row>
    <row r="933" spans="2:65" s="14" customFormat="1" ht="13.5">
      <c r="B933" s="210"/>
      <c r="D933" s="187" t="s">
        <v>141</v>
      </c>
      <c r="E933" s="211" t="s">
        <v>5</v>
      </c>
      <c r="F933" s="212" t="s">
        <v>160</v>
      </c>
      <c r="H933" s="213">
        <v>12.9</v>
      </c>
      <c r="I933" s="214"/>
      <c r="L933" s="210"/>
      <c r="M933" s="215"/>
      <c r="N933" s="216"/>
      <c r="O933" s="216"/>
      <c r="P933" s="216"/>
      <c r="Q933" s="216"/>
      <c r="R933" s="216"/>
      <c r="S933" s="216"/>
      <c r="T933" s="217"/>
      <c r="AT933" s="211" t="s">
        <v>141</v>
      </c>
      <c r="AU933" s="211" t="s">
        <v>87</v>
      </c>
      <c r="AV933" s="14" t="s">
        <v>139</v>
      </c>
      <c r="AW933" s="14" t="s">
        <v>41</v>
      </c>
      <c r="AX933" s="14" t="s">
        <v>25</v>
      </c>
      <c r="AY933" s="211" t="s">
        <v>132</v>
      </c>
    </row>
    <row r="934" spans="2:65" s="1" customFormat="1" ht="25.5" customHeight="1">
      <c r="B934" s="173"/>
      <c r="C934" s="174" t="s">
        <v>874</v>
      </c>
      <c r="D934" s="174" t="s">
        <v>135</v>
      </c>
      <c r="E934" s="175" t="s">
        <v>875</v>
      </c>
      <c r="F934" s="176" t="s">
        <v>876</v>
      </c>
      <c r="G934" s="177" t="s">
        <v>846</v>
      </c>
      <c r="H934" s="178">
        <v>7</v>
      </c>
      <c r="I934" s="179"/>
      <c r="J934" s="180">
        <f>ROUND(I934*H934,2)</f>
        <v>0</v>
      </c>
      <c r="K934" s="176" t="s">
        <v>5</v>
      </c>
      <c r="L934" s="42"/>
      <c r="M934" s="181" t="s">
        <v>5</v>
      </c>
      <c r="N934" s="182" t="s">
        <v>49</v>
      </c>
      <c r="O934" s="43"/>
      <c r="P934" s="183">
        <f>O934*H934</f>
        <v>0</v>
      </c>
      <c r="Q934" s="183">
        <v>3.3140000000000003E-2</v>
      </c>
      <c r="R934" s="183">
        <f>Q934*H934</f>
        <v>0.23198000000000002</v>
      </c>
      <c r="S934" s="183">
        <v>3.015E-2</v>
      </c>
      <c r="T934" s="184">
        <f>S934*H934</f>
        <v>0.21104999999999999</v>
      </c>
      <c r="AR934" s="24" t="s">
        <v>461</v>
      </c>
      <c r="AT934" s="24" t="s">
        <v>135</v>
      </c>
      <c r="AU934" s="24" t="s">
        <v>87</v>
      </c>
      <c r="AY934" s="24" t="s">
        <v>132</v>
      </c>
      <c r="BE934" s="185">
        <f>IF(N934="základní",J934,0)</f>
        <v>0</v>
      </c>
      <c r="BF934" s="185">
        <f>IF(N934="snížená",J934,0)</f>
        <v>0</v>
      </c>
      <c r="BG934" s="185">
        <f>IF(N934="zákl. přenesená",J934,0)</f>
        <v>0</v>
      </c>
      <c r="BH934" s="185">
        <f>IF(N934="sníž. přenesená",J934,0)</f>
        <v>0</v>
      </c>
      <c r="BI934" s="185">
        <f>IF(N934="nulová",J934,0)</f>
        <v>0</v>
      </c>
      <c r="BJ934" s="24" t="s">
        <v>25</v>
      </c>
      <c r="BK934" s="185">
        <f>ROUND(I934*H934,2)</f>
        <v>0</v>
      </c>
      <c r="BL934" s="24" t="s">
        <v>461</v>
      </c>
      <c r="BM934" s="24" t="s">
        <v>877</v>
      </c>
    </row>
    <row r="935" spans="2:65" s="12" customFormat="1" ht="13.5">
      <c r="B935" s="194"/>
      <c r="D935" s="187" t="s">
        <v>141</v>
      </c>
      <c r="E935" s="195" t="s">
        <v>5</v>
      </c>
      <c r="F935" s="196" t="s">
        <v>878</v>
      </c>
      <c r="H935" s="197">
        <v>2</v>
      </c>
      <c r="I935" s="198"/>
      <c r="L935" s="194"/>
      <c r="M935" s="199"/>
      <c r="N935" s="200"/>
      <c r="O935" s="200"/>
      <c r="P935" s="200"/>
      <c r="Q935" s="200"/>
      <c r="R935" s="200"/>
      <c r="S935" s="200"/>
      <c r="T935" s="201"/>
      <c r="AT935" s="195" t="s">
        <v>141</v>
      </c>
      <c r="AU935" s="195" t="s">
        <v>87</v>
      </c>
      <c r="AV935" s="12" t="s">
        <v>87</v>
      </c>
      <c r="AW935" s="12" t="s">
        <v>41</v>
      </c>
      <c r="AX935" s="12" t="s">
        <v>78</v>
      </c>
      <c r="AY935" s="195" t="s">
        <v>132</v>
      </c>
    </row>
    <row r="936" spans="2:65" s="12" customFormat="1" ht="13.5">
      <c r="B936" s="194"/>
      <c r="D936" s="187" t="s">
        <v>141</v>
      </c>
      <c r="E936" s="195" t="s">
        <v>5</v>
      </c>
      <c r="F936" s="196" t="s">
        <v>879</v>
      </c>
      <c r="H936" s="197">
        <v>5</v>
      </c>
      <c r="I936" s="198"/>
      <c r="L936" s="194"/>
      <c r="M936" s="199"/>
      <c r="N936" s="200"/>
      <c r="O936" s="200"/>
      <c r="P936" s="200"/>
      <c r="Q936" s="200"/>
      <c r="R936" s="200"/>
      <c r="S936" s="200"/>
      <c r="T936" s="201"/>
      <c r="AT936" s="195" t="s">
        <v>141</v>
      </c>
      <c r="AU936" s="195" t="s">
        <v>87</v>
      </c>
      <c r="AV936" s="12" t="s">
        <v>87</v>
      </c>
      <c r="AW936" s="12" t="s">
        <v>41</v>
      </c>
      <c r="AX936" s="12" t="s">
        <v>78</v>
      </c>
      <c r="AY936" s="195" t="s">
        <v>132</v>
      </c>
    </row>
    <row r="937" spans="2:65" s="14" customFormat="1" ht="13.5">
      <c r="B937" s="210"/>
      <c r="D937" s="187" t="s">
        <v>141</v>
      </c>
      <c r="E937" s="211" t="s">
        <v>5</v>
      </c>
      <c r="F937" s="212" t="s">
        <v>160</v>
      </c>
      <c r="H937" s="213">
        <v>7</v>
      </c>
      <c r="I937" s="214"/>
      <c r="L937" s="210"/>
      <c r="M937" s="215"/>
      <c r="N937" s="216"/>
      <c r="O937" s="216"/>
      <c r="P937" s="216"/>
      <c r="Q937" s="216"/>
      <c r="R937" s="216"/>
      <c r="S937" s="216"/>
      <c r="T937" s="217"/>
      <c r="AT937" s="211" t="s">
        <v>141</v>
      </c>
      <c r="AU937" s="211" t="s">
        <v>87</v>
      </c>
      <c r="AV937" s="14" t="s">
        <v>139</v>
      </c>
      <c r="AW937" s="14" t="s">
        <v>41</v>
      </c>
      <c r="AX937" s="14" t="s">
        <v>25</v>
      </c>
      <c r="AY937" s="211" t="s">
        <v>132</v>
      </c>
    </row>
    <row r="938" spans="2:65" s="1" customFormat="1" ht="25.5" customHeight="1">
      <c r="B938" s="173"/>
      <c r="C938" s="174" t="s">
        <v>880</v>
      </c>
      <c r="D938" s="174" t="s">
        <v>135</v>
      </c>
      <c r="E938" s="175" t="s">
        <v>881</v>
      </c>
      <c r="F938" s="176" t="s">
        <v>882</v>
      </c>
      <c r="G938" s="177" t="s">
        <v>883</v>
      </c>
      <c r="H938" s="218"/>
      <c r="I938" s="179"/>
      <c r="J938" s="180">
        <f>ROUND(I938*H938,2)</f>
        <v>0</v>
      </c>
      <c r="K938" s="176" t="s">
        <v>5</v>
      </c>
      <c r="L938" s="42"/>
      <c r="M938" s="181" t="s">
        <v>5</v>
      </c>
      <c r="N938" s="182" t="s">
        <v>49</v>
      </c>
      <c r="O938" s="43"/>
      <c r="P938" s="183">
        <f>O938*H938</f>
        <v>0</v>
      </c>
      <c r="Q938" s="183">
        <v>0</v>
      </c>
      <c r="R938" s="183">
        <f>Q938*H938</f>
        <v>0</v>
      </c>
      <c r="S938" s="183">
        <v>0</v>
      </c>
      <c r="T938" s="184">
        <f>S938*H938</f>
        <v>0</v>
      </c>
      <c r="AR938" s="24" t="s">
        <v>461</v>
      </c>
      <c r="AT938" s="24" t="s">
        <v>135</v>
      </c>
      <c r="AU938" s="24" t="s">
        <v>87</v>
      </c>
      <c r="AY938" s="24" t="s">
        <v>132</v>
      </c>
      <c r="BE938" s="185">
        <f>IF(N938="základní",J938,0)</f>
        <v>0</v>
      </c>
      <c r="BF938" s="185">
        <f>IF(N938="snížená",J938,0)</f>
        <v>0</v>
      </c>
      <c r="BG938" s="185">
        <f>IF(N938="zákl. přenesená",J938,0)</f>
        <v>0</v>
      </c>
      <c r="BH938" s="185">
        <f>IF(N938="sníž. přenesená",J938,0)</f>
        <v>0</v>
      </c>
      <c r="BI938" s="185">
        <f>IF(N938="nulová",J938,0)</f>
        <v>0</v>
      </c>
      <c r="BJ938" s="24" t="s">
        <v>25</v>
      </c>
      <c r="BK938" s="185">
        <f>ROUND(I938*H938,2)</f>
        <v>0</v>
      </c>
      <c r="BL938" s="24" t="s">
        <v>461</v>
      </c>
      <c r="BM938" s="24" t="s">
        <v>884</v>
      </c>
    </row>
    <row r="939" spans="2:65" s="1" customFormat="1" ht="25.5" customHeight="1">
      <c r="B939" s="173"/>
      <c r="C939" s="174" t="s">
        <v>885</v>
      </c>
      <c r="D939" s="174" t="s">
        <v>135</v>
      </c>
      <c r="E939" s="175" t="s">
        <v>886</v>
      </c>
      <c r="F939" s="176" t="s">
        <v>887</v>
      </c>
      <c r="G939" s="177" t="s">
        <v>883</v>
      </c>
      <c r="H939" s="218"/>
      <c r="I939" s="179"/>
      <c r="J939" s="180">
        <f>ROUND(I939*H939,2)</f>
        <v>0</v>
      </c>
      <c r="K939" s="176" t="s">
        <v>5</v>
      </c>
      <c r="L939" s="42"/>
      <c r="M939" s="181" t="s">
        <v>5</v>
      </c>
      <c r="N939" s="182" t="s">
        <v>49</v>
      </c>
      <c r="O939" s="43"/>
      <c r="P939" s="183">
        <f>O939*H939</f>
        <v>0</v>
      </c>
      <c r="Q939" s="183">
        <v>0</v>
      </c>
      <c r="R939" s="183">
        <f>Q939*H939</f>
        <v>0</v>
      </c>
      <c r="S939" s="183">
        <v>0</v>
      </c>
      <c r="T939" s="184">
        <f>S939*H939</f>
        <v>0</v>
      </c>
      <c r="AR939" s="24" t="s">
        <v>461</v>
      </c>
      <c r="AT939" s="24" t="s">
        <v>135</v>
      </c>
      <c r="AU939" s="24" t="s">
        <v>87</v>
      </c>
      <c r="AY939" s="24" t="s">
        <v>132</v>
      </c>
      <c r="BE939" s="185">
        <f>IF(N939="základní",J939,0)</f>
        <v>0</v>
      </c>
      <c r="BF939" s="185">
        <f>IF(N939="snížená",J939,0)</f>
        <v>0</v>
      </c>
      <c r="BG939" s="185">
        <f>IF(N939="zákl. přenesená",J939,0)</f>
        <v>0</v>
      </c>
      <c r="BH939" s="185">
        <f>IF(N939="sníž. přenesená",J939,0)</f>
        <v>0</v>
      </c>
      <c r="BI939" s="185">
        <f>IF(N939="nulová",J939,0)</f>
        <v>0</v>
      </c>
      <c r="BJ939" s="24" t="s">
        <v>25</v>
      </c>
      <c r="BK939" s="185">
        <f>ROUND(I939*H939,2)</f>
        <v>0</v>
      </c>
      <c r="BL939" s="24" t="s">
        <v>461</v>
      </c>
      <c r="BM939" s="24" t="s">
        <v>888</v>
      </c>
    </row>
    <row r="940" spans="2:65" s="10" customFormat="1" ht="29.85" customHeight="1">
      <c r="B940" s="160"/>
      <c r="D940" s="161" t="s">
        <v>77</v>
      </c>
      <c r="E940" s="171" t="s">
        <v>889</v>
      </c>
      <c r="F940" s="171" t="s">
        <v>890</v>
      </c>
      <c r="I940" s="163"/>
      <c r="J940" s="172">
        <f>BK940</f>
        <v>0</v>
      </c>
      <c r="L940" s="160"/>
      <c r="M940" s="165"/>
      <c r="N940" s="166"/>
      <c r="O940" s="166"/>
      <c r="P940" s="167">
        <f>SUM(P941:P1145)</f>
        <v>0</v>
      </c>
      <c r="Q940" s="166"/>
      <c r="R940" s="167">
        <f>SUM(R941:R1145)</f>
        <v>0.40485120000000002</v>
      </c>
      <c r="S940" s="166"/>
      <c r="T940" s="168">
        <f>SUM(T941:T1145)</f>
        <v>1.0162182</v>
      </c>
      <c r="AR940" s="161" t="s">
        <v>87</v>
      </c>
      <c r="AT940" s="169" t="s">
        <v>77</v>
      </c>
      <c r="AU940" s="169" t="s">
        <v>25</v>
      </c>
      <c r="AY940" s="161" t="s">
        <v>132</v>
      </c>
      <c r="BK940" s="170">
        <f>SUM(BK941:BK1145)</f>
        <v>0</v>
      </c>
    </row>
    <row r="941" spans="2:65" s="1" customFormat="1" ht="25.5" customHeight="1">
      <c r="B941" s="173"/>
      <c r="C941" s="174" t="s">
        <v>891</v>
      </c>
      <c r="D941" s="174" t="s">
        <v>135</v>
      </c>
      <c r="E941" s="175" t="s">
        <v>892</v>
      </c>
      <c r="F941" s="176" t="s">
        <v>893</v>
      </c>
      <c r="G941" s="177" t="s">
        <v>167</v>
      </c>
      <c r="H941" s="178">
        <v>105.78</v>
      </c>
      <c r="I941" s="179"/>
      <c r="J941" s="180">
        <f>ROUND(I941*H941,2)</f>
        <v>0</v>
      </c>
      <c r="K941" s="176" t="s">
        <v>5</v>
      </c>
      <c r="L941" s="42"/>
      <c r="M941" s="181" t="s">
        <v>5</v>
      </c>
      <c r="N941" s="182" t="s">
        <v>49</v>
      </c>
      <c r="O941" s="43"/>
      <c r="P941" s="183">
        <f>O941*H941</f>
        <v>0</v>
      </c>
      <c r="Q941" s="183">
        <v>0</v>
      </c>
      <c r="R941" s="183">
        <f>Q941*H941</f>
        <v>0</v>
      </c>
      <c r="S941" s="183">
        <v>0</v>
      </c>
      <c r="T941" s="184">
        <f>S941*H941</f>
        <v>0</v>
      </c>
      <c r="AR941" s="24" t="s">
        <v>461</v>
      </c>
      <c r="AT941" s="24" t="s">
        <v>135</v>
      </c>
      <c r="AU941" s="24" t="s">
        <v>87</v>
      </c>
      <c r="AY941" s="24" t="s">
        <v>132</v>
      </c>
      <c r="BE941" s="185">
        <f>IF(N941="základní",J941,0)</f>
        <v>0</v>
      </c>
      <c r="BF941" s="185">
        <f>IF(N941="snížená",J941,0)</f>
        <v>0</v>
      </c>
      <c r="BG941" s="185">
        <f>IF(N941="zákl. přenesená",J941,0)</f>
        <v>0</v>
      </c>
      <c r="BH941" s="185">
        <f>IF(N941="sníž. přenesená",J941,0)</f>
        <v>0</v>
      </c>
      <c r="BI941" s="185">
        <f>IF(N941="nulová",J941,0)</f>
        <v>0</v>
      </c>
      <c r="BJ941" s="24" t="s">
        <v>25</v>
      </c>
      <c r="BK941" s="185">
        <f>ROUND(I941*H941,2)</f>
        <v>0</v>
      </c>
      <c r="BL941" s="24" t="s">
        <v>461</v>
      </c>
      <c r="BM941" s="24" t="s">
        <v>894</v>
      </c>
    </row>
    <row r="942" spans="2:65" s="12" customFormat="1" ht="13.5">
      <c r="B942" s="194"/>
      <c r="D942" s="187" t="s">
        <v>141</v>
      </c>
      <c r="E942" s="195" t="s">
        <v>5</v>
      </c>
      <c r="F942" s="196" t="s">
        <v>895</v>
      </c>
      <c r="H942" s="197">
        <v>13</v>
      </c>
      <c r="I942" s="198"/>
      <c r="L942" s="194"/>
      <c r="M942" s="199"/>
      <c r="N942" s="200"/>
      <c r="O942" s="200"/>
      <c r="P942" s="200"/>
      <c r="Q942" s="200"/>
      <c r="R942" s="200"/>
      <c r="S942" s="200"/>
      <c r="T942" s="201"/>
      <c r="AT942" s="195" t="s">
        <v>141</v>
      </c>
      <c r="AU942" s="195" t="s">
        <v>87</v>
      </c>
      <c r="AV942" s="12" t="s">
        <v>87</v>
      </c>
      <c r="AW942" s="12" t="s">
        <v>41</v>
      </c>
      <c r="AX942" s="12" t="s">
        <v>78</v>
      </c>
      <c r="AY942" s="195" t="s">
        <v>132</v>
      </c>
    </row>
    <row r="943" spans="2:65" s="12" customFormat="1" ht="13.5">
      <c r="B943" s="194"/>
      <c r="D943" s="187" t="s">
        <v>141</v>
      </c>
      <c r="E943" s="195" t="s">
        <v>5</v>
      </c>
      <c r="F943" s="196" t="s">
        <v>896</v>
      </c>
      <c r="H943" s="197">
        <v>2</v>
      </c>
      <c r="I943" s="198"/>
      <c r="L943" s="194"/>
      <c r="M943" s="199"/>
      <c r="N943" s="200"/>
      <c r="O943" s="200"/>
      <c r="P943" s="200"/>
      <c r="Q943" s="200"/>
      <c r="R943" s="200"/>
      <c r="S943" s="200"/>
      <c r="T943" s="201"/>
      <c r="AT943" s="195" t="s">
        <v>141</v>
      </c>
      <c r="AU943" s="195" t="s">
        <v>87</v>
      </c>
      <c r="AV943" s="12" t="s">
        <v>87</v>
      </c>
      <c r="AW943" s="12" t="s">
        <v>41</v>
      </c>
      <c r="AX943" s="12" t="s">
        <v>78</v>
      </c>
      <c r="AY943" s="195" t="s">
        <v>132</v>
      </c>
    </row>
    <row r="944" spans="2:65" s="12" customFormat="1" ht="13.5">
      <c r="B944" s="194"/>
      <c r="D944" s="187" t="s">
        <v>141</v>
      </c>
      <c r="E944" s="195" t="s">
        <v>5</v>
      </c>
      <c r="F944" s="196" t="s">
        <v>897</v>
      </c>
      <c r="H944" s="197">
        <v>2</v>
      </c>
      <c r="I944" s="198"/>
      <c r="L944" s="194"/>
      <c r="M944" s="199"/>
      <c r="N944" s="200"/>
      <c r="O944" s="200"/>
      <c r="P944" s="200"/>
      <c r="Q944" s="200"/>
      <c r="R944" s="200"/>
      <c r="S944" s="200"/>
      <c r="T944" s="201"/>
      <c r="AT944" s="195" t="s">
        <v>141</v>
      </c>
      <c r="AU944" s="195" t="s">
        <v>87</v>
      </c>
      <c r="AV944" s="12" t="s">
        <v>87</v>
      </c>
      <c r="AW944" s="12" t="s">
        <v>41</v>
      </c>
      <c r="AX944" s="12" t="s">
        <v>78</v>
      </c>
      <c r="AY944" s="195" t="s">
        <v>132</v>
      </c>
    </row>
    <row r="945" spans="2:65" s="12" customFormat="1" ht="13.5">
      <c r="B945" s="194"/>
      <c r="D945" s="187" t="s">
        <v>141</v>
      </c>
      <c r="E945" s="195" t="s">
        <v>5</v>
      </c>
      <c r="F945" s="196" t="s">
        <v>898</v>
      </c>
      <c r="H945" s="197">
        <v>6</v>
      </c>
      <c r="I945" s="198"/>
      <c r="L945" s="194"/>
      <c r="M945" s="199"/>
      <c r="N945" s="200"/>
      <c r="O945" s="200"/>
      <c r="P945" s="200"/>
      <c r="Q945" s="200"/>
      <c r="R945" s="200"/>
      <c r="S945" s="200"/>
      <c r="T945" s="201"/>
      <c r="AT945" s="195" t="s">
        <v>141</v>
      </c>
      <c r="AU945" s="195" t="s">
        <v>87</v>
      </c>
      <c r="AV945" s="12" t="s">
        <v>87</v>
      </c>
      <c r="AW945" s="12" t="s">
        <v>41</v>
      </c>
      <c r="AX945" s="12" t="s">
        <v>78</v>
      </c>
      <c r="AY945" s="195" t="s">
        <v>132</v>
      </c>
    </row>
    <row r="946" spans="2:65" s="12" customFormat="1" ht="13.5">
      <c r="B946" s="194"/>
      <c r="D946" s="187" t="s">
        <v>141</v>
      </c>
      <c r="E946" s="195" t="s">
        <v>5</v>
      </c>
      <c r="F946" s="196" t="s">
        <v>899</v>
      </c>
      <c r="H946" s="197">
        <v>12</v>
      </c>
      <c r="I946" s="198"/>
      <c r="L946" s="194"/>
      <c r="M946" s="199"/>
      <c r="N946" s="200"/>
      <c r="O946" s="200"/>
      <c r="P946" s="200"/>
      <c r="Q946" s="200"/>
      <c r="R946" s="200"/>
      <c r="S946" s="200"/>
      <c r="T946" s="201"/>
      <c r="AT946" s="195" t="s">
        <v>141</v>
      </c>
      <c r="AU946" s="195" t="s">
        <v>87</v>
      </c>
      <c r="AV946" s="12" t="s">
        <v>87</v>
      </c>
      <c r="AW946" s="12" t="s">
        <v>41</v>
      </c>
      <c r="AX946" s="12" t="s">
        <v>78</v>
      </c>
      <c r="AY946" s="195" t="s">
        <v>132</v>
      </c>
    </row>
    <row r="947" spans="2:65" s="12" customFormat="1" ht="13.5">
      <c r="B947" s="194"/>
      <c r="D947" s="187" t="s">
        <v>141</v>
      </c>
      <c r="E947" s="195" t="s">
        <v>5</v>
      </c>
      <c r="F947" s="196" t="s">
        <v>900</v>
      </c>
      <c r="H947" s="197">
        <v>4.13</v>
      </c>
      <c r="I947" s="198"/>
      <c r="L947" s="194"/>
      <c r="M947" s="199"/>
      <c r="N947" s="200"/>
      <c r="O947" s="200"/>
      <c r="P947" s="200"/>
      <c r="Q947" s="200"/>
      <c r="R947" s="200"/>
      <c r="S947" s="200"/>
      <c r="T947" s="201"/>
      <c r="AT947" s="195" t="s">
        <v>141</v>
      </c>
      <c r="AU947" s="195" t="s">
        <v>87</v>
      </c>
      <c r="AV947" s="12" t="s">
        <v>87</v>
      </c>
      <c r="AW947" s="12" t="s">
        <v>41</v>
      </c>
      <c r="AX947" s="12" t="s">
        <v>78</v>
      </c>
      <c r="AY947" s="195" t="s">
        <v>132</v>
      </c>
    </row>
    <row r="948" spans="2:65" s="12" customFormat="1" ht="13.5">
      <c r="B948" s="194"/>
      <c r="D948" s="187" t="s">
        <v>141</v>
      </c>
      <c r="E948" s="195" t="s">
        <v>5</v>
      </c>
      <c r="F948" s="196" t="s">
        <v>901</v>
      </c>
      <c r="H948" s="197">
        <v>4.13</v>
      </c>
      <c r="I948" s="198"/>
      <c r="L948" s="194"/>
      <c r="M948" s="199"/>
      <c r="N948" s="200"/>
      <c r="O948" s="200"/>
      <c r="P948" s="200"/>
      <c r="Q948" s="200"/>
      <c r="R948" s="200"/>
      <c r="S948" s="200"/>
      <c r="T948" s="201"/>
      <c r="AT948" s="195" t="s">
        <v>141</v>
      </c>
      <c r="AU948" s="195" t="s">
        <v>87</v>
      </c>
      <c r="AV948" s="12" t="s">
        <v>87</v>
      </c>
      <c r="AW948" s="12" t="s">
        <v>41</v>
      </c>
      <c r="AX948" s="12" t="s">
        <v>78</v>
      </c>
      <c r="AY948" s="195" t="s">
        <v>132</v>
      </c>
    </row>
    <row r="949" spans="2:65" s="12" customFormat="1" ht="13.5">
      <c r="B949" s="194"/>
      <c r="D949" s="187" t="s">
        <v>141</v>
      </c>
      <c r="E949" s="195" t="s">
        <v>5</v>
      </c>
      <c r="F949" s="196" t="s">
        <v>902</v>
      </c>
      <c r="H949" s="197">
        <v>12</v>
      </c>
      <c r="I949" s="198"/>
      <c r="L949" s="194"/>
      <c r="M949" s="199"/>
      <c r="N949" s="200"/>
      <c r="O949" s="200"/>
      <c r="P949" s="200"/>
      <c r="Q949" s="200"/>
      <c r="R949" s="200"/>
      <c r="S949" s="200"/>
      <c r="T949" s="201"/>
      <c r="AT949" s="195" t="s">
        <v>141</v>
      </c>
      <c r="AU949" s="195" t="s">
        <v>87</v>
      </c>
      <c r="AV949" s="12" t="s">
        <v>87</v>
      </c>
      <c r="AW949" s="12" t="s">
        <v>41</v>
      </c>
      <c r="AX949" s="12" t="s">
        <v>78</v>
      </c>
      <c r="AY949" s="195" t="s">
        <v>132</v>
      </c>
    </row>
    <row r="950" spans="2:65" s="12" customFormat="1" ht="13.5">
      <c r="B950" s="194"/>
      <c r="D950" s="187" t="s">
        <v>141</v>
      </c>
      <c r="E950" s="195" t="s">
        <v>5</v>
      </c>
      <c r="F950" s="196" t="s">
        <v>903</v>
      </c>
      <c r="H950" s="197">
        <v>4.13</v>
      </c>
      <c r="I950" s="198"/>
      <c r="L950" s="194"/>
      <c r="M950" s="199"/>
      <c r="N950" s="200"/>
      <c r="O950" s="200"/>
      <c r="P950" s="200"/>
      <c r="Q950" s="200"/>
      <c r="R950" s="200"/>
      <c r="S950" s="200"/>
      <c r="T950" s="201"/>
      <c r="AT950" s="195" t="s">
        <v>141</v>
      </c>
      <c r="AU950" s="195" t="s">
        <v>87</v>
      </c>
      <c r="AV950" s="12" t="s">
        <v>87</v>
      </c>
      <c r="AW950" s="12" t="s">
        <v>41</v>
      </c>
      <c r="AX950" s="12" t="s">
        <v>78</v>
      </c>
      <c r="AY950" s="195" t="s">
        <v>132</v>
      </c>
    </row>
    <row r="951" spans="2:65" s="12" customFormat="1" ht="13.5">
      <c r="B951" s="194"/>
      <c r="D951" s="187" t="s">
        <v>141</v>
      </c>
      <c r="E951" s="195" t="s">
        <v>5</v>
      </c>
      <c r="F951" s="196" t="s">
        <v>904</v>
      </c>
      <c r="H951" s="197">
        <v>12</v>
      </c>
      <c r="I951" s="198"/>
      <c r="L951" s="194"/>
      <c r="M951" s="199"/>
      <c r="N951" s="200"/>
      <c r="O951" s="200"/>
      <c r="P951" s="200"/>
      <c r="Q951" s="200"/>
      <c r="R951" s="200"/>
      <c r="S951" s="200"/>
      <c r="T951" s="201"/>
      <c r="AT951" s="195" t="s">
        <v>141</v>
      </c>
      <c r="AU951" s="195" t="s">
        <v>87</v>
      </c>
      <c r="AV951" s="12" t="s">
        <v>87</v>
      </c>
      <c r="AW951" s="12" t="s">
        <v>41</v>
      </c>
      <c r="AX951" s="12" t="s">
        <v>78</v>
      </c>
      <c r="AY951" s="195" t="s">
        <v>132</v>
      </c>
    </row>
    <row r="952" spans="2:65" s="12" customFormat="1" ht="13.5">
      <c r="B952" s="194"/>
      <c r="D952" s="187" t="s">
        <v>141</v>
      </c>
      <c r="E952" s="195" t="s">
        <v>5</v>
      </c>
      <c r="F952" s="196" t="s">
        <v>905</v>
      </c>
      <c r="H952" s="197">
        <v>4.13</v>
      </c>
      <c r="I952" s="198"/>
      <c r="L952" s="194"/>
      <c r="M952" s="199"/>
      <c r="N952" s="200"/>
      <c r="O952" s="200"/>
      <c r="P952" s="200"/>
      <c r="Q952" s="200"/>
      <c r="R952" s="200"/>
      <c r="S952" s="200"/>
      <c r="T952" s="201"/>
      <c r="AT952" s="195" t="s">
        <v>141</v>
      </c>
      <c r="AU952" s="195" t="s">
        <v>87</v>
      </c>
      <c r="AV952" s="12" t="s">
        <v>87</v>
      </c>
      <c r="AW952" s="12" t="s">
        <v>41</v>
      </c>
      <c r="AX952" s="12" t="s">
        <v>78</v>
      </c>
      <c r="AY952" s="195" t="s">
        <v>132</v>
      </c>
    </row>
    <row r="953" spans="2:65" s="12" customFormat="1" ht="13.5">
      <c r="B953" s="194"/>
      <c r="D953" s="187" t="s">
        <v>141</v>
      </c>
      <c r="E953" s="195" t="s">
        <v>5</v>
      </c>
      <c r="F953" s="196" t="s">
        <v>906</v>
      </c>
      <c r="H953" s="197">
        <v>12</v>
      </c>
      <c r="I953" s="198"/>
      <c r="L953" s="194"/>
      <c r="M953" s="199"/>
      <c r="N953" s="200"/>
      <c r="O953" s="200"/>
      <c r="P953" s="200"/>
      <c r="Q953" s="200"/>
      <c r="R953" s="200"/>
      <c r="S953" s="200"/>
      <c r="T953" s="201"/>
      <c r="AT953" s="195" t="s">
        <v>141</v>
      </c>
      <c r="AU953" s="195" t="s">
        <v>87</v>
      </c>
      <c r="AV953" s="12" t="s">
        <v>87</v>
      </c>
      <c r="AW953" s="12" t="s">
        <v>41</v>
      </c>
      <c r="AX953" s="12" t="s">
        <v>78</v>
      </c>
      <c r="AY953" s="195" t="s">
        <v>132</v>
      </c>
    </row>
    <row r="954" spans="2:65" s="12" customFormat="1" ht="13.5">
      <c r="B954" s="194"/>
      <c r="D954" s="187" t="s">
        <v>141</v>
      </c>
      <c r="E954" s="195" t="s">
        <v>5</v>
      </c>
      <c r="F954" s="196" t="s">
        <v>907</v>
      </c>
      <c r="H954" s="197">
        <v>4.13</v>
      </c>
      <c r="I954" s="198"/>
      <c r="L954" s="194"/>
      <c r="M954" s="199"/>
      <c r="N954" s="200"/>
      <c r="O954" s="200"/>
      <c r="P954" s="200"/>
      <c r="Q954" s="200"/>
      <c r="R954" s="200"/>
      <c r="S954" s="200"/>
      <c r="T954" s="201"/>
      <c r="AT954" s="195" t="s">
        <v>141</v>
      </c>
      <c r="AU954" s="195" t="s">
        <v>87</v>
      </c>
      <c r="AV954" s="12" t="s">
        <v>87</v>
      </c>
      <c r="AW954" s="12" t="s">
        <v>41</v>
      </c>
      <c r="AX954" s="12" t="s">
        <v>78</v>
      </c>
      <c r="AY954" s="195" t="s">
        <v>132</v>
      </c>
    </row>
    <row r="955" spans="2:65" s="12" customFormat="1" ht="13.5">
      <c r="B955" s="194"/>
      <c r="D955" s="187" t="s">
        <v>141</v>
      </c>
      <c r="E955" s="195" t="s">
        <v>5</v>
      </c>
      <c r="F955" s="196" t="s">
        <v>908</v>
      </c>
      <c r="H955" s="197">
        <v>4</v>
      </c>
      <c r="I955" s="198"/>
      <c r="L955" s="194"/>
      <c r="M955" s="199"/>
      <c r="N955" s="200"/>
      <c r="O955" s="200"/>
      <c r="P955" s="200"/>
      <c r="Q955" s="200"/>
      <c r="R955" s="200"/>
      <c r="S955" s="200"/>
      <c r="T955" s="201"/>
      <c r="AT955" s="195" t="s">
        <v>141</v>
      </c>
      <c r="AU955" s="195" t="s">
        <v>87</v>
      </c>
      <c r="AV955" s="12" t="s">
        <v>87</v>
      </c>
      <c r="AW955" s="12" t="s">
        <v>41</v>
      </c>
      <c r="AX955" s="12" t="s">
        <v>78</v>
      </c>
      <c r="AY955" s="195" t="s">
        <v>132</v>
      </c>
    </row>
    <row r="956" spans="2:65" s="12" customFormat="1" ht="13.5">
      <c r="B956" s="194"/>
      <c r="D956" s="187" t="s">
        <v>141</v>
      </c>
      <c r="E956" s="195" t="s">
        <v>5</v>
      </c>
      <c r="F956" s="196" t="s">
        <v>909</v>
      </c>
      <c r="H956" s="197">
        <v>6</v>
      </c>
      <c r="I956" s="198"/>
      <c r="L956" s="194"/>
      <c r="M956" s="199"/>
      <c r="N956" s="200"/>
      <c r="O956" s="200"/>
      <c r="P956" s="200"/>
      <c r="Q956" s="200"/>
      <c r="R956" s="200"/>
      <c r="S956" s="200"/>
      <c r="T956" s="201"/>
      <c r="AT956" s="195" t="s">
        <v>141</v>
      </c>
      <c r="AU956" s="195" t="s">
        <v>87</v>
      </c>
      <c r="AV956" s="12" t="s">
        <v>87</v>
      </c>
      <c r="AW956" s="12" t="s">
        <v>41</v>
      </c>
      <c r="AX956" s="12" t="s">
        <v>78</v>
      </c>
      <c r="AY956" s="195" t="s">
        <v>132</v>
      </c>
    </row>
    <row r="957" spans="2:65" s="12" customFormat="1" ht="13.5">
      <c r="B957" s="194"/>
      <c r="D957" s="187" t="s">
        <v>141</v>
      </c>
      <c r="E957" s="195" t="s">
        <v>5</v>
      </c>
      <c r="F957" s="196" t="s">
        <v>910</v>
      </c>
      <c r="H957" s="197">
        <v>4.13</v>
      </c>
      <c r="I957" s="198"/>
      <c r="L957" s="194"/>
      <c r="M957" s="199"/>
      <c r="N957" s="200"/>
      <c r="O957" s="200"/>
      <c r="P957" s="200"/>
      <c r="Q957" s="200"/>
      <c r="R957" s="200"/>
      <c r="S957" s="200"/>
      <c r="T957" s="201"/>
      <c r="AT957" s="195" t="s">
        <v>141</v>
      </c>
      <c r="AU957" s="195" t="s">
        <v>87</v>
      </c>
      <c r="AV957" s="12" t="s">
        <v>87</v>
      </c>
      <c r="AW957" s="12" t="s">
        <v>41</v>
      </c>
      <c r="AX957" s="12" t="s">
        <v>78</v>
      </c>
      <c r="AY957" s="195" t="s">
        <v>132</v>
      </c>
    </row>
    <row r="958" spans="2:65" s="14" customFormat="1" ht="13.5">
      <c r="B958" s="210"/>
      <c r="D958" s="187" t="s">
        <v>141</v>
      </c>
      <c r="E958" s="211" t="s">
        <v>5</v>
      </c>
      <c r="F958" s="212" t="s">
        <v>160</v>
      </c>
      <c r="H958" s="213">
        <v>105.78</v>
      </c>
      <c r="I958" s="214"/>
      <c r="L958" s="210"/>
      <c r="M958" s="215"/>
      <c r="N958" s="216"/>
      <c r="O958" s="216"/>
      <c r="P958" s="216"/>
      <c r="Q958" s="216"/>
      <c r="R958" s="216"/>
      <c r="S958" s="216"/>
      <c r="T958" s="217"/>
      <c r="AT958" s="211" t="s">
        <v>141</v>
      </c>
      <c r="AU958" s="211" t="s">
        <v>87</v>
      </c>
      <c r="AV958" s="14" t="s">
        <v>139</v>
      </c>
      <c r="AW958" s="14" t="s">
        <v>41</v>
      </c>
      <c r="AX958" s="14" t="s">
        <v>25</v>
      </c>
      <c r="AY958" s="211" t="s">
        <v>132</v>
      </c>
    </row>
    <row r="959" spans="2:65" s="1" customFormat="1" ht="16.5" customHeight="1">
      <c r="B959" s="173"/>
      <c r="C959" s="174" t="s">
        <v>911</v>
      </c>
      <c r="D959" s="174" t="s">
        <v>135</v>
      </c>
      <c r="E959" s="175" t="s">
        <v>912</v>
      </c>
      <c r="F959" s="176" t="s">
        <v>913</v>
      </c>
      <c r="G959" s="177" t="s">
        <v>167</v>
      </c>
      <c r="H959" s="178">
        <v>210.86</v>
      </c>
      <c r="I959" s="179"/>
      <c r="J959" s="180">
        <f>ROUND(I959*H959,2)</f>
        <v>0</v>
      </c>
      <c r="K959" s="176" t="s">
        <v>5</v>
      </c>
      <c r="L959" s="42"/>
      <c r="M959" s="181" t="s">
        <v>5</v>
      </c>
      <c r="N959" s="182" t="s">
        <v>49</v>
      </c>
      <c r="O959" s="43"/>
      <c r="P959" s="183">
        <f>O959*H959</f>
        <v>0</v>
      </c>
      <c r="Q959" s="183">
        <v>0</v>
      </c>
      <c r="R959" s="183">
        <f>Q959*H959</f>
        <v>0</v>
      </c>
      <c r="S959" s="183">
        <v>1.67E-3</v>
      </c>
      <c r="T959" s="184">
        <f>S959*H959</f>
        <v>0.35213620000000001</v>
      </c>
      <c r="AR959" s="24" t="s">
        <v>461</v>
      </c>
      <c r="AT959" s="24" t="s">
        <v>135</v>
      </c>
      <c r="AU959" s="24" t="s">
        <v>87</v>
      </c>
      <c r="AY959" s="24" t="s">
        <v>132</v>
      </c>
      <c r="BE959" s="185">
        <f>IF(N959="základní",J959,0)</f>
        <v>0</v>
      </c>
      <c r="BF959" s="185">
        <f>IF(N959="snížená",J959,0)</f>
        <v>0</v>
      </c>
      <c r="BG959" s="185">
        <f>IF(N959="zákl. přenesená",J959,0)</f>
        <v>0</v>
      </c>
      <c r="BH959" s="185">
        <f>IF(N959="sníž. přenesená",J959,0)</f>
        <v>0</v>
      </c>
      <c r="BI959" s="185">
        <f>IF(N959="nulová",J959,0)</f>
        <v>0</v>
      </c>
      <c r="BJ959" s="24" t="s">
        <v>25</v>
      </c>
      <c r="BK959" s="185">
        <f>ROUND(I959*H959,2)</f>
        <v>0</v>
      </c>
      <c r="BL959" s="24" t="s">
        <v>461</v>
      </c>
      <c r="BM959" s="24" t="s">
        <v>914</v>
      </c>
    </row>
    <row r="960" spans="2:65" s="12" customFormat="1" ht="13.5">
      <c r="B960" s="194"/>
      <c r="D960" s="187" t="s">
        <v>141</v>
      </c>
      <c r="E960" s="195" t="s">
        <v>5</v>
      </c>
      <c r="F960" s="196" t="s">
        <v>915</v>
      </c>
      <c r="H960" s="197">
        <v>2.44</v>
      </c>
      <c r="I960" s="198"/>
      <c r="L960" s="194"/>
      <c r="M960" s="199"/>
      <c r="N960" s="200"/>
      <c r="O960" s="200"/>
      <c r="P960" s="200"/>
      <c r="Q960" s="200"/>
      <c r="R960" s="200"/>
      <c r="S960" s="200"/>
      <c r="T960" s="201"/>
      <c r="AT960" s="195" t="s">
        <v>141</v>
      </c>
      <c r="AU960" s="195" t="s">
        <v>87</v>
      </c>
      <c r="AV960" s="12" t="s">
        <v>87</v>
      </c>
      <c r="AW960" s="12" t="s">
        <v>41</v>
      </c>
      <c r="AX960" s="12" t="s">
        <v>78</v>
      </c>
      <c r="AY960" s="195" t="s">
        <v>132</v>
      </c>
    </row>
    <row r="961" spans="2:51" s="12" customFormat="1" ht="13.5">
      <c r="B961" s="194"/>
      <c r="D961" s="187" t="s">
        <v>141</v>
      </c>
      <c r="E961" s="195" t="s">
        <v>5</v>
      </c>
      <c r="F961" s="196" t="s">
        <v>916</v>
      </c>
      <c r="H961" s="197">
        <v>1.44</v>
      </c>
      <c r="I961" s="198"/>
      <c r="L961" s="194"/>
      <c r="M961" s="199"/>
      <c r="N961" s="200"/>
      <c r="O961" s="200"/>
      <c r="P961" s="200"/>
      <c r="Q961" s="200"/>
      <c r="R961" s="200"/>
      <c r="S961" s="200"/>
      <c r="T961" s="201"/>
      <c r="AT961" s="195" t="s">
        <v>141</v>
      </c>
      <c r="AU961" s="195" t="s">
        <v>87</v>
      </c>
      <c r="AV961" s="12" t="s">
        <v>87</v>
      </c>
      <c r="AW961" s="12" t="s">
        <v>41</v>
      </c>
      <c r="AX961" s="12" t="s">
        <v>78</v>
      </c>
      <c r="AY961" s="195" t="s">
        <v>132</v>
      </c>
    </row>
    <row r="962" spans="2:51" s="12" customFormat="1" ht="13.5">
      <c r="B962" s="194"/>
      <c r="D962" s="187" t="s">
        <v>141</v>
      </c>
      <c r="E962" s="195" t="s">
        <v>5</v>
      </c>
      <c r="F962" s="196" t="s">
        <v>917</v>
      </c>
      <c r="H962" s="197">
        <v>2.12</v>
      </c>
      <c r="I962" s="198"/>
      <c r="L962" s="194"/>
      <c r="M962" s="199"/>
      <c r="N962" s="200"/>
      <c r="O962" s="200"/>
      <c r="P962" s="200"/>
      <c r="Q962" s="200"/>
      <c r="R962" s="200"/>
      <c r="S962" s="200"/>
      <c r="T962" s="201"/>
      <c r="AT962" s="195" t="s">
        <v>141</v>
      </c>
      <c r="AU962" s="195" t="s">
        <v>87</v>
      </c>
      <c r="AV962" s="12" t="s">
        <v>87</v>
      </c>
      <c r="AW962" s="12" t="s">
        <v>41</v>
      </c>
      <c r="AX962" s="12" t="s">
        <v>78</v>
      </c>
      <c r="AY962" s="195" t="s">
        <v>132</v>
      </c>
    </row>
    <row r="963" spans="2:51" s="12" customFormat="1" ht="13.5">
      <c r="B963" s="194"/>
      <c r="D963" s="187" t="s">
        <v>141</v>
      </c>
      <c r="E963" s="195" t="s">
        <v>5</v>
      </c>
      <c r="F963" s="196" t="s">
        <v>918</v>
      </c>
      <c r="H963" s="197">
        <v>2.12</v>
      </c>
      <c r="I963" s="198"/>
      <c r="L963" s="194"/>
      <c r="M963" s="199"/>
      <c r="N963" s="200"/>
      <c r="O963" s="200"/>
      <c r="P963" s="200"/>
      <c r="Q963" s="200"/>
      <c r="R963" s="200"/>
      <c r="S963" s="200"/>
      <c r="T963" s="201"/>
      <c r="AT963" s="195" t="s">
        <v>141</v>
      </c>
      <c r="AU963" s="195" t="s">
        <v>87</v>
      </c>
      <c r="AV963" s="12" t="s">
        <v>87</v>
      </c>
      <c r="AW963" s="12" t="s">
        <v>41</v>
      </c>
      <c r="AX963" s="12" t="s">
        <v>78</v>
      </c>
      <c r="AY963" s="195" t="s">
        <v>132</v>
      </c>
    </row>
    <row r="964" spans="2:51" s="12" customFormat="1" ht="13.5">
      <c r="B964" s="194"/>
      <c r="D964" s="187" t="s">
        <v>141</v>
      </c>
      <c r="E964" s="195" t="s">
        <v>5</v>
      </c>
      <c r="F964" s="196" t="s">
        <v>919</v>
      </c>
      <c r="H964" s="197">
        <v>1.52</v>
      </c>
      <c r="I964" s="198"/>
      <c r="L964" s="194"/>
      <c r="M964" s="199"/>
      <c r="N964" s="200"/>
      <c r="O964" s="200"/>
      <c r="P964" s="200"/>
      <c r="Q964" s="200"/>
      <c r="R964" s="200"/>
      <c r="S964" s="200"/>
      <c r="T964" s="201"/>
      <c r="AT964" s="195" t="s">
        <v>141</v>
      </c>
      <c r="AU964" s="195" t="s">
        <v>87</v>
      </c>
      <c r="AV964" s="12" t="s">
        <v>87</v>
      </c>
      <c r="AW964" s="12" t="s">
        <v>41</v>
      </c>
      <c r="AX964" s="12" t="s">
        <v>78</v>
      </c>
      <c r="AY964" s="195" t="s">
        <v>132</v>
      </c>
    </row>
    <row r="965" spans="2:51" s="12" customFormat="1" ht="13.5">
      <c r="B965" s="194"/>
      <c r="D965" s="187" t="s">
        <v>141</v>
      </c>
      <c r="E965" s="195" t="s">
        <v>5</v>
      </c>
      <c r="F965" s="196" t="s">
        <v>920</v>
      </c>
      <c r="H965" s="197">
        <v>1.47</v>
      </c>
      <c r="I965" s="198"/>
      <c r="L965" s="194"/>
      <c r="M965" s="199"/>
      <c r="N965" s="200"/>
      <c r="O965" s="200"/>
      <c r="P965" s="200"/>
      <c r="Q965" s="200"/>
      <c r="R965" s="200"/>
      <c r="S965" s="200"/>
      <c r="T965" s="201"/>
      <c r="AT965" s="195" t="s">
        <v>141</v>
      </c>
      <c r="AU965" s="195" t="s">
        <v>87</v>
      </c>
      <c r="AV965" s="12" t="s">
        <v>87</v>
      </c>
      <c r="AW965" s="12" t="s">
        <v>41</v>
      </c>
      <c r="AX965" s="12" t="s">
        <v>78</v>
      </c>
      <c r="AY965" s="195" t="s">
        <v>132</v>
      </c>
    </row>
    <row r="966" spans="2:51" s="12" customFormat="1" ht="13.5">
      <c r="B966" s="194"/>
      <c r="D966" s="187" t="s">
        <v>141</v>
      </c>
      <c r="E966" s="195" t="s">
        <v>5</v>
      </c>
      <c r="F966" s="196" t="s">
        <v>921</v>
      </c>
      <c r="H966" s="197">
        <v>3.04</v>
      </c>
      <c r="I966" s="198"/>
      <c r="L966" s="194"/>
      <c r="M966" s="199"/>
      <c r="N966" s="200"/>
      <c r="O966" s="200"/>
      <c r="P966" s="200"/>
      <c r="Q966" s="200"/>
      <c r="R966" s="200"/>
      <c r="S966" s="200"/>
      <c r="T966" s="201"/>
      <c r="AT966" s="195" t="s">
        <v>141</v>
      </c>
      <c r="AU966" s="195" t="s">
        <v>87</v>
      </c>
      <c r="AV966" s="12" t="s">
        <v>87</v>
      </c>
      <c r="AW966" s="12" t="s">
        <v>41</v>
      </c>
      <c r="AX966" s="12" t="s">
        <v>78</v>
      </c>
      <c r="AY966" s="195" t="s">
        <v>132</v>
      </c>
    </row>
    <row r="967" spans="2:51" s="12" customFormat="1" ht="13.5">
      <c r="B967" s="194"/>
      <c r="D967" s="187" t="s">
        <v>141</v>
      </c>
      <c r="E967" s="195" t="s">
        <v>5</v>
      </c>
      <c r="F967" s="196" t="s">
        <v>922</v>
      </c>
      <c r="H967" s="197">
        <v>1.47</v>
      </c>
      <c r="I967" s="198"/>
      <c r="L967" s="194"/>
      <c r="M967" s="199"/>
      <c r="N967" s="200"/>
      <c r="O967" s="200"/>
      <c r="P967" s="200"/>
      <c r="Q967" s="200"/>
      <c r="R967" s="200"/>
      <c r="S967" s="200"/>
      <c r="T967" s="201"/>
      <c r="AT967" s="195" t="s">
        <v>141</v>
      </c>
      <c r="AU967" s="195" t="s">
        <v>87</v>
      </c>
      <c r="AV967" s="12" t="s">
        <v>87</v>
      </c>
      <c r="AW967" s="12" t="s">
        <v>41</v>
      </c>
      <c r="AX967" s="12" t="s">
        <v>78</v>
      </c>
      <c r="AY967" s="195" t="s">
        <v>132</v>
      </c>
    </row>
    <row r="968" spans="2:51" s="12" customFormat="1" ht="13.5">
      <c r="B968" s="194"/>
      <c r="D968" s="187" t="s">
        <v>141</v>
      </c>
      <c r="E968" s="195" t="s">
        <v>5</v>
      </c>
      <c r="F968" s="196" t="s">
        <v>923</v>
      </c>
      <c r="H968" s="197">
        <v>8.25</v>
      </c>
      <c r="I968" s="198"/>
      <c r="L968" s="194"/>
      <c r="M968" s="199"/>
      <c r="N968" s="200"/>
      <c r="O968" s="200"/>
      <c r="P968" s="200"/>
      <c r="Q968" s="200"/>
      <c r="R968" s="200"/>
      <c r="S968" s="200"/>
      <c r="T968" s="201"/>
      <c r="AT968" s="195" t="s">
        <v>141</v>
      </c>
      <c r="AU968" s="195" t="s">
        <v>87</v>
      </c>
      <c r="AV968" s="12" t="s">
        <v>87</v>
      </c>
      <c r="AW968" s="12" t="s">
        <v>41</v>
      </c>
      <c r="AX968" s="12" t="s">
        <v>78</v>
      </c>
      <c r="AY968" s="195" t="s">
        <v>132</v>
      </c>
    </row>
    <row r="969" spans="2:51" s="12" customFormat="1" ht="13.5">
      <c r="B969" s="194"/>
      <c r="D969" s="187" t="s">
        <v>141</v>
      </c>
      <c r="E969" s="195" t="s">
        <v>5</v>
      </c>
      <c r="F969" s="196" t="s">
        <v>924</v>
      </c>
      <c r="H969" s="197">
        <v>14</v>
      </c>
      <c r="I969" s="198"/>
      <c r="L969" s="194"/>
      <c r="M969" s="199"/>
      <c r="N969" s="200"/>
      <c r="O969" s="200"/>
      <c r="P969" s="200"/>
      <c r="Q969" s="200"/>
      <c r="R969" s="200"/>
      <c r="S969" s="200"/>
      <c r="T969" s="201"/>
      <c r="AT969" s="195" t="s">
        <v>141</v>
      </c>
      <c r="AU969" s="195" t="s">
        <v>87</v>
      </c>
      <c r="AV969" s="12" t="s">
        <v>87</v>
      </c>
      <c r="AW969" s="12" t="s">
        <v>41</v>
      </c>
      <c r="AX969" s="12" t="s">
        <v>78</v>
      </c>
      <c r="AY969" s="195" t="s">
        <v>132</v>
      </c>
    </row>
    <row r="970" spans="2:51" s="12" customFormat="1" ht="13.5">
      <c r="B970" s="194"/>
      <c r="D970" s="187" t="s">
        <v>141</v>
      </c>
      <c r="E970" s="195" t="s">
        <v>5</v>
      </c>
      <c r="F970" s="196" t="s">
        <v>925</v>
      </c>
      <c r="H970" s="197">
        <v>11.2</v>
      </c>
      <c r="I970" s="198"/>
      <c r="L970" s="194"/>
      <c r="M970" s="199"/>
      <c r="N970" s="200"/>
      <c r="O970" s="200"/>
      <c r="P970" s="200"/>
      <c r="Q970" s="200"/>
      <c r="R970" s="200"/>
      <c r="S970" s="200"/>
      <c r="T970" s="201"/>
      <c r="AT970" s="195" t="s">
        <v>141</v>
      </c>
      <c r="AU970" s="195" t="s">
        <v>87</v>
      </c>
      <c r="AV970" s="12" t="s">
        <v>87</v>
      </c>
      <c r="AW970" s="12" t="s">
        <v>41</v>
      </c>
      <c r="AX970" s="12" t="s">
        <v>78</v>
      </c>
      <c r="AY970" s="195" t="s">
        <v>132</v>
      </c>
    </row>
    <row r="971" spans="2:51" s="12" customFormat="1" ht="13.5">
      <c r="B971" s="194"/>
      <c r="D971" s="187" t="s">
        <v>141</v>
      </c>
      <c r="E971" s="195" t="s">
        <v>5</v>
      </c>
      <c r="F971" s="196" t="s">
        <v>926</v>
      </c>
      <c r="H971" s="197">
        <v>13.75</v>
      </c>
      <c r="I971" s="198"/>
      <c r="L971" s="194"/>
      <c r="M971" s="199"/>
      <c r="N971" s="200"/>
      <c r="O971" s="200"/>
      <c r="P971" s="200"/>
      <c r="Q971" s="200"/>
      <c r="R971" s="200"/>
      <c r="S971" s="200"/>
      <c r="T971" s="201"/>
      <c r="AT971" s="195" t="s">
        <v>141</v>
      </c>
      <c r="AU971" s="195" t="s">
        <v>87</v>
      </c>
      <c r="AV971" s="12" t="s">
        <v>87</v>
      </c>
      <c r="AW971" s="12" t="s">
        <v>41</v>
      </c>
      <c r="AX971" s="12" t="s">
        <v>78</v>
      </c>
      <c r="AY971" s="195" t="s">
        <v>132</v>
      </c>
    </row>
    <row r="972" spans="2:51" s="12" customFormat="1" ht="13.5">
      <c r="B972" s="194"/>
      <c r="D972" s="187" t="s">
        <v>141</v>
      </c>
      <c r="E972" s="195" t="s">
        <v>5</v>
      </c>
      <c r="F972" s="196" t="s">
        <v>927</v>
      </c>
      <c r="H972" s="197">
        <v>2.42</v>
      </c>
      <c r="I972" s="198"/>
      <c r="L972" s="194"/>
      <c r="M972" s="199"/>
      <c r="N972" s="200"/>
      <c r="O972" s="200"/>
      <c r="P972" s="200"/>
      <c r="Q972" s="200"/>
      <c r="R972" s="200"/>
      <c r="S972" s="200"/>
      <c r="T972" s="201"/>
      <c r="AT972" s="195" t="s">
        <v>141</v>
      </c>
      <c r="AU972" s="195" t="s">
        <v>87</v>
      </c>
      <c r="AV972" s="12" t="s">
        <v>87</v>
      </c>
      <c r="AW972" s="12" t="s">
        <v>41</v>
      </c>
      <c r="AX972" s="12" t="s">
        <v>78</v>
      </c>
      <c r="AY972" s="195" t="s">
        <v>132</v>
      </c>
    </row>
    <row r="973" spans="2:51" s="12" customFormat="1" ht="13.5">
      <c r="B973" s="194"/>
      <c r="D973" s="187" t="s">
        <v>141</v>
      </c>
      <c r="E973" s="195" t="s">
        <v>5</v>
      </c>
      <c r="F973" s="196" t="s">
        <v>928</v>
      </c>
      <c r="H973" s="197">
        <v>1.46</v>
      </c>
      <c r="I973" s="198"/>
      <c r="L973" s="194"/>
      <c r="M973" s="199"/>
      <c r="N973" s="200"/>
      <c r="O973" s="200"/>
      <c r="P973" s="200"/>
      <c r="Q973" s="200"/>
      <c r="R973" s="200"/>
      <c r="S973" s="200"/>
      <c r="T973" s="201"/>
      <c r="AT973" s="195" t="s">
        <v>141</v>
      </c>
      <c r="AU973" s="195" t="s">
        <v>87</v>
      </c>
      <c r="AV973" s="12" t="s">
        <v>87</v>
      </c>
      <c r="AW973" s="12" t="s">
        <v>41</v>
      </c>
      <c r="AX973" s="12" t="s">
        <v>78</v>
      </c>
      <c r="AY973" s="195" t="s">
        <v>132</v>
      </c>
    </row>
    <row r="974" spans="2:51" s="12" customFormat="1" ht="13.5">
      <c r="B974" s="194"/>
      <c r="D974" s="187" t="s">
        <v>141</v>
      </c>
      <c r="E974" s="195" t="s">
        <v>5</v>
      </c>
      <c r="F974" s="196" t="s">
        <v>929</v>
      </c>
      <c r="H974" s="197">
        <v>1.8</v>
      </c>
      <c r="I974" s="198"/>
      <c r="L974" s="194"/>
      <c r="M974" s="199"/>
      <c r="N974" s="200"/>
      <c r="O974" s="200"/>
      <c r="P974" s="200"/>
      <c r="Q974" s="200"/>
      <c r="R974" s="200"/>
      <c r="S974" s="200"/>
      <c r="T974" s="201"/>
      <c r="AT974" s="195" t="s">
        <v>141</v>
      </c>
      <c r="AU974" s="195" t="s">
        <v>87</v>
      </c>
      <c r="AV974" s="12" t="s">
        <v>87</v>
      </c>
      <c r="AW974" s="12" t="s">
        <v>41</v>
      </c>
      <c r="AX974" s="12" t="s">
        <v>78</v>
      </c>
      <c r="AY974" s="195" t="s">
        <v>132</v>
      </c>
    </row>
    <row r="975" spans="2:51" s="12" customFormat="1" ht="13.5">
      <c r="B975" s="194"/>
      <c r="D975" s="187" t="s">
        <v>141</v>
      </c>
      <c r="E975" s="195" t="s">
        <v>5</v>
      </c>
      <c r="F975" s="196" t="s">
        <v>930</v>
      </c>
      <c r="H975" s="197">
        <v>1.8</v>
      </c>
      <c r="I975" s="198"/>
      <c r="L975" s="194"/>
      <c r="M975" s="199"/>
      <c r="N975" s="200"/>
      <c r="O975" s="200"/>
      <c r="P975" s="200"/>
      <c r="Q975" s="200"/>
      <c r="R975" s="200"/>
      <c r="S975" s="200"/>
      <c r="T975" s="201"/>
      <c r="AT975" s="195" t="s">
        <v>141</v>
      </c>
      <c r="AU975" s="195" t="s">
        <v>87</v>
      </c>
      <c r="AV975" s="12" t="s">
        <v>87</v>
      </c>
      <c r="AW975" s="12" t="s">
        <v>41</v>
      </c>
      <c r="AX975" s="12" t="s">
        <v>78</v>
      </c>
      <c r="AY975" s="195" t="s">
        <v>132</v>
      </c>
    </row>
    <row r="976" spans="2:51" s="12" customFormat="1" ht="13.5">
      <c r="B976" s="194"/>
      <c r="D976" s="187" t="s">
        <v>141</v>
      </c>
      <c r="E976" s="195" t="s">
        <v>5</v>
      </c>
      <c r="F976" s="196" t="s">
        <v>931</v>
      </c>
      <c r="H976" s="197">
        <v>1.8</v>
      </c>
      <c r="I976" s="198"/>
      <c r="L976" s="194"/>
      <c r="M976" s="199"/>
      <c r="N976" s="200"/>
      <c r="O976" s="200"/>
      <c r="P976" s="200"/>
      <c r="Q976" s="200"/>
      <c r="R976" s="200"/>
      <c r="S976" s="200"/>
      <c r="T976" s="201"/>
      <c r="AT976" s="195" t="s">
        <v>141</v>
      </c>
      <c r="AU976" s="195" t="s">
        <v>87</v>
      </c>
      <c r="AV976" s="12" t="s">
        <v>87</v>
      </c>
      <c r="AW976" s="12" t="s">
        <v>41</v>
      </c>
      <c r="AX976" s="12" t="s">
        <v>78</v>
      </c>
      <c r="AY976" s="195" t="s">
        <v>132</v>
      </c>
    </row>
    <row r="977" spans="2:51" s="12" customFormat="1" ht="13.5">
      <c r="B977" s="194"/>
      <c r="D977" s="187" t="s">
        <v>141</v>
      </c>
      <c r="E977" s="195" t="s">
        <v>5</v>
      </c>
      <c r="F977" s="196" t="s">
        <v>932</v>
      </c>
      <c r="H977" s="197">
        <v>1.8</v>
      </c>
      <c r="I977" s="198"/>
      <c r="L977" s="194"/>
      <c r="M977" s="199"/>
      <c r="N977" s="200"/>
      <c r="O977" s="200"/>
      <c r="P977" s="200"/>
      <c r="Q977" s="200"/>
      <c r="R977" s="200"/>
      <c r="S977" s="200"/>
      <c r="T977" s="201"/>
      <c r="AT977" s="195" t="s">
        <v>141</v>
      </c>
      <c r="AU977" s="195" t="s">
        <v>87</v>
      </c>
      <c r="AV977" s="12" t="s">
        <v>87</v>
      </c>
      <c r="AW977" s="12" t="s">
        <v>41</v>
      </c>
      <c r="AX977" s="12" t="s">
        <v>78</v>
      </c>
      <c r="AY977" s="195" t="s">
        <v>132</v>
      </c>
    </row>
    <row r="978" spans="2:51" s="12" customFormat="1" ht="13.5">
      <c r="B978" s="194"/>
      <c r="D978" s="187" t="s">
        <v>141</v>
      </c>
      <c r="E978" s="195" t="s">
        <v>5</v>
      </c>
      <c r="F978" s="196" t="s">
        <v>933</v>
      </c>
      <c r="H978" s="197">
        <v>1.41</v>
      </c>
      <c r="I978" s="198"/>
      <c r="L978" s="194"/>
      <c r="M978" s="199"/>
      <c r="N978" s="200"/>
      <c r="O978" s="200"/>
      <c r="P978" s="200"/>
      <c r="Q978" s="200"/>
      <c r="R978" s="200"/>
      <c r="S978" s="200"/>
      <c r="T978" s="201"/>
      <c r="AT978" s="195" t="s">
        <v>141</v>
      </c>
      <c r="AU978" s="195" t="s">
        <v>87</v>
      </c>
      <c r="AV978" s="12" t="s">
        <v>87</v>
      </c>
      <c r="AW978" s="12" t="s">
        <v>41</v>
      </c>
      <c r="AX978" s="12" t="s">
        <v>78</v>
      </c>
      <c r="AY978" s="195" t="s">
        <v>132</v>
      </c>
    </row>
    <row r="979" spans="2:51" s="12" customFormat="1" ht="13.5">
      <c r="B979" s="194"/>
      <c r="D979" s="187" t="s">
        <v>141</v>
      </c>
      <c r="E979" s="195" t="s">
        <v>5</v>
      </c>
      <c r="F979" s="196" t="s">
        <v>934</v>
      </c>
      <c r="H979" s="197">
        <v>2.12</v>
      </c>
      <c r="I979" s="198"/>
      <c r="L979" s="194"/>
      <c r="M979" s="199"/>
      <c r="N979" s="200"/>
      <c r="O979" s="200"/>
      <c r="P979" s="200"/>
      <c r="Q979" s="200"/>
      <c r="R979" s="200"/>
      <c r="S979" s="200"/>
      <c r="T979" s="201"/>
      <c r="AT979" s="195" t="s">
        <v>141</v>
      </c>
      <c r="AU979" s="195" t="s">
        <v>87</v>
      </c>
      <c r="AV979" s="12" t="s">
        <v>87</v>
      </c>
      <c r="AW979" s="12" t="s">
        <v>41</v>
      </c>
      <c r="AX979" s="12" t="s">
        <v>78</v>
      </c>
      <c r="AY979" s="195" t="s">
        <v>132</v>
      </c>
    </row>
    <row r="980" spans="2:51" s="12" customFormat="1" ht="13.5">
      <c r="B980" s="194"/>
      <c r="D980" s="187" t="s">
        <v>141</v>
      </c>
      <c r="E980" s="195" t="s">
        <v>5</v>
      </c>
      <c r="F980" s="196" t="s">
        <v>935</v>
      </c>
      <c r="H980" s="197">
        <v>2.12</v>
      </c>
      <c r="I980" s="198"/>
      <c r="L980" s="194"/>
      <c r="M980" s="199"/>
      <c r="N980" s="200"/>
      <c r="O980" s="200"/>
      <c r="P980" s="200"/>
      <c r="Q980" s="200"/>
      <c r="R980" s="200"/>
      <c r="S980" s="200"/>
      <c r="T980" s="201"/>
      <c r="AT980" s="195" t="s">
        <v>141</v>
      </c>
      <c r="AU980" s="195" t="s">
        <v>87</v>
      </c>
      <c r="AV980" s="12" t="s">
        <v>87</v>
      </c>
      <c r="AW980" s="12" t="s">
        <v>41</v>
      </c>
      <c r="AX980" s="12" t="s">
        <v>78</v>
      </c>
      <c r="AY980" s="195" t="s">
        <v>132</v>
      </c>
    </row>
    <row r="981" spans="2:51" s="12" customFormat="1" ht="13.5">
      <c r="B981" s="194"/>
      <c r="D981" s="187" t="s">
        <v>141</v>
      </c>
      <c r="E981" s="195" t="s">
        <v>5</v>
      </c>
      <c r="F981" s="196" t="s">
        <v>936</v>
      </c>
      <c r="H981" s="197">
        <v>1.93</v>
      </c>
      <c r="I981" s="198"/>
      <c r="L981" s="194"/>
      <c r="M981" s="199"/>
      <c r="N981" s="200"/>
      <c r="O981" s="200"/>
      <c r="P981" s="200"/>
      <c r="Q981" s="200"/>
      <c r="R981" s="200"/>
      <c r="S981" s="200"/>
      <c r="T981" s="201"/>
      <c r="AT981" s="195" t="s">
        <v>141</v>
      </c>
      <c r="AU981" s="195" t="s">
        <v>87</v>
      </c>
      <c r="AV981" s="12" t="s">
        <v>87</v>
      </c>
      <c r="AW981" s="12" t="s">
        <v>41</v>
      </c>
      <c r="AX981" s="12" t="s">
        <v>78</v>
      </c>
      <c r="AY981" s="195" t="s">
        <v>132</v>
      </c>
    </row>
    <row r="982" spans="2:51" s="12" customFormat="1" ht="13.5">
      <c r="B982" s="194"/>
      <c r="D982" s="187" t="s">
        <v>141</v>
      </c>
      <c r="E982" s="195" t="s">
        <v>5</v>
      </c>
      <c r="F982" s="196" t="s">
        <v>937</v>
      </c>
      <c r="H982" s="197">
        <v>1.9</v>
      </c>
      <c r="I982" s="198"/>
      <c r="L982" s="194"/>
      <c r="M982" s="199"/>
      <c r="N982" s="200"/>
      <c r="O982" s="200"/>
      <c r="P982" s="200"/>
      <c r="Q982" s="200"/>
      <c r="R982" s="200"/>
      <c r="S982" s="200"/>
      <c r="T982" s="201"/>
      <c r="AT982" s="195" t="s">
        <v>141</v>
      </c>
      <c r="AU982" s="195" t="s">
        <v>87</v>
      </c>
      <c r="AV982" s="12" t="s">
        <v>87</v>
      </c>
      <c r="AW982" s="12" t="s">
        <v>41</v>
      </c>
      <c r="AX982" s="12" t="s">
        <v>78</v>
      </c>
      <c r="AY982" s="195" t="s">
        <v>132</v>
      </c>
    </row>
    <row r="983" spans="2:51" s="12" customFormat="1" ht="13.5">
      <c r="B983" s="194"/>
      <c r="D983" s="187" t="s">
        <v>141</v>
      </c>
      <c r="E983" s="195" t="s">
        <v>5</v>
      </c>
      <c r="F983" s="196" t="s">
        <v>938</v>
      </c>
      <c r="H983" s="197">
        <v>6</v>
      </c>
      <c r="I983" s="198"/>
      <c r="L983" s="194"/>
      <c r="M983" s="199"/>
      <c r="N983" s="200"/>
      <c r="O983" s="200"/>
      <c r="P983" s="200"/>
      <c r="Q983" s="200"/>
      <c r="R983" s="200"/>
      <c r="S983" s="200"/>
      <c r="T983" s="201"/>
      <c r="AT983" s="195" t="s">
        <v>141</v>
      </c>
      <c r="AU983" s="195" t="s">
        <v>87</v>
      </c>
      <c r="AV983" s="12" t="s">
        <v>87</v>
      </c>
      <c r="AW983" s="12" t="s">
        <v>41</v>
      </c>
      <c r="AX983" s="12" t="s">
        <v>78</v>
      </c>
      <c r="AY983" s="195" t="s">
        <v>132</v>
      </c>
    </row>
    <row r="984" spans="2:51" s="12" customFormat="1" ht="13.5">
      <c r="B984" s="194"/>
      <c r="D984" s="187" t="s">
        <v>141</v>
      </c>
      <c r="E984" s="195" t="s">
        <v>5</v>
      </c>
      <c r="F984" s="196" t="s">
        <v>939</v>
      </c>
      <c r="H984" s="197">
        <v>2.92</v>
      </c>
      <c r="I984" s="198"/>
      <c r="L984" s="194"/>
      <c r="M984" s="199"/>
      <c r="N984" s="200"/>
      <c r="O984" s="200"/>
      <c r="P984" s="200"/>
      <c r="Q984" s="200"/>
      <c r="R984" s="200"/>
      <c r="S984" s="200"/>
      <c r="T984" s="201"/>
      <c r="AT984" s="195" t="s">
        <v>141</v>
      </c>
      <c r="AU984" s="195" t="s">
        <v>87</v>
      </c>
      <c r="AV984" s="12" t="s">
        <v>87</v>
      </c>
      <c r="AW984" s="12" t="s">
        <v>41</v>
      </c>
      <c r="AX984" s="12" t="s">
        <v>78</v>
      </c>
      <c r="AY984" s="195" t="s">
        <v>132</v>
      </c>
    </row>
    <row r="985" spans="2:51" s="12" customFormat="1" ht="13.5">
      <c r="B985" s="194"/>
      <c r="D985" s="187" t="s">
        <v>141</v>
      </c>
      <c r="E985" s="195" t="s">
        <v>5</v>
      </c>
      <c r="F985" s="196" t="s">
        <v>940</v>
      </c>
      <c r="H985" s="197">
        <v>11.04</v>
      </c>
      <c r="I985" s="198"/>
      <c r="L985" s="194"/>
      <c r="M985" s="199"/>
      <c r="N985" s="200"/>
      <c r="O985" s="200"/>
      <c r="P985" s="200"/>
      <c r="Q985" s="200"/>
      <c r="R985" s="200"/>
      <c r="S985" s="200"/>
      <c r="T985" s="201"/>
      <c r="AT985" s="195" t="s">
        <v>141</v>
      </c>
      <c r="AU985" s="195" t="s">
        <v>87</v>
      </c>
      <c r="AV985" s="12" t="s">
        <v>87</v>
      </c>
      <c r="AW985" s="12" t="s">
        <v>41</v>
      </c>
      <c r="AX985" s="12" t="s">
        <v>78</v>
      </c>
      <c r="AY985" s="195" t="s">
        <v>132</v>
      </c>
    </row>
    <row r="986" spans="2:51" s="12" customFormat="1" ht="13.5">
      <c r="B986" s="194"/>
      <c r="D986" s="187" t="s">
        <v>141</v>
      </c>
      <c r="E986" s="195" t="s">
        <v>5</v>
      </c>
      <c r="F986" s="196" t="s">
        <v>941</v>
      </c>
      <c r="H986" s="197">
        <v>13.8</v>
      </c>
      <c r="I986" s="198"/>
      <c r="L986" s="194"/>
      <c r="M986" s="199"/>
      <c r="N986" s="200"/>
      <c r="O986" s="200"/>
      <c r="P986" s="200"/>
      <c r="Q986" s="200"/>
      <c r="R986" s="200"/>
      <c r="S986" s="200"/>
      <c r="T986" s="201"/>
      <c r="AT986" s="195" t="s">
        <v>141</v>
      </c>
      <c r="AU986" s="195" t="s">
        <v>87</v>
      </c>
      <c r="AV986" s="12" t="s">
        <v>87</v>
      </c>
      <c r="AW986" s="12" t="s">
        <v>41</v>
      </c>
      <c r="AX986" s="12" t="s">
        <v>78</v>
      </c>
      <c r="AY986" s="195" t="s">
        <v>132</v>
      </c>
    </row>
    <row r="987" spans="2:51" s="12" customFormat="1" ht="13.5">
      <c r="B987" s="194"/>
      <c r="D987" s="187" t="s">
        <v>141</v>
      </c>
      <c r="E987" s="195" t="s">
        <v>5</v>
      </c>
      <c r="F987" s="196" t="s">
        <v>942</v>
      </c>
      <c r="H987" s="197">
        <v>11.04</v>
      </c>
      <c r="I987" s="198"/>
      <c r="L987" s="194"/>
      <c r="M987" s="199"/>
      <c r="N987" s="200"/>
      <c r="O987" s="200"/>
      <c r="P987" s="200"/>
      <c r="Q987" s="200"/>
      <c r="R987" s="200"/>
      <c r="S987" s="200"/>
      <c r="T987" s="201"/>
      <c r="AT987" s="195" t="s">
        <v>141</v>
      </c>
      <c r="AU987" s="195" t="s">
        <v>87</v>
      </c>
      <c r="AV987" s="12" t="s">
        <v>87</v>
      </c>
      <c r="AW987" s="12" t="s">
        <v>41</v>
      </c>
      <c r="AX987" s="12" t="s">
        <v>78</v>
      </c>
      <c r="AY987" s="195" t="s">
        <v>132</v>
      </c>
    </row>
    <row r="988" spans="2:51" s="12" customFormat="1" ht="13.5">
      <c r="B988" s="194"/>
      <c r="D988" s="187" t="s">
        <v>141</v>
      </c>
      <c r="E988" s="195" t="s">
        <v>5</v>
      </c>
      <c r="F988" s="196" t="s">
        <v>943</v>
      </c>
      <c r="H988" s="197">
        <v>13.8</v>
      </c>
      <c r="I988" s="198"/>
      <c r="L988" s="194"/>
      <c r="M988" s="199"/>
      <c r="N988" s="200"/>
      <c r="O988" s="200"/>
      <c r="P988" s="200"/>
      <c r="Q988" s="200"/>
      <c r="R988" s="200"/>
      <c r="S988" s="200"/>
      <c r="T988" s="201"/>
      <c r="AT988" s="195" t="s">
        <v>141</v>
      </c>
      <c r="AU988" s="195" t="s">
        <v>87</v>
      </c>
      <c r="AV988" s="12" t="s">
        <v>87</v>
      </c>
      <c r="AW988" s="12" t="s">
        <v>41</v>
      </c>
      <c r="AX988" s="12" t="s">
        <v>78</v>
      </c>
      <c r="AY988" s="195" t="s">
        <v>132</v>
      </c>
    </row>
    <row r="989" spans="2:51" s="12" customFormat="1" ht="13.5">
      <c r="B989" s="194"/>
      <c r="D989" s="187" t="s">
        <v>141</v>
      </c>
      <c r="E989" s="195" t="s">
        <v>5</v>
      </c>
      <c r="F989" s="196" t="s">
        <v>944</v>
      </c>
      <c r="H989" s="197">
        <v>4.88</v>
      </c>
      <c r="I989" s="198"/>
      <c r="L989" s="194"/>
      <c r="M989" s="199"/>
      <c r="N989" s="200"/>
      <c r="O989" s="200"/>
      <c r="P989" s="200"/>
      <c r="Q989" s="200"/>
      <c r="R989" s="200"/>
      <c r="S989" s="200"/>
      <c r="T989" s="201"/>
      <c r="AT989" s="195" t="s">
        <v>141</v>
      </c>
      <c r="AU989" s="195" t="s">
        <v>87</v>
      </c>
      <c r="AV989" s="12" t="s">
        <v>87</v>
      </c>
      <c r="AW989" s="12" t="s">
        <v>41</v>
      </c>
      <c r="AX989" s="12" t="s">
        <v>78</v>
      </c>
      <c r="AY989" s="195" t="s">
        <v>132</v>
      </c>
    </row>
    <row r="990" spans="2:51" s="12" customFormat="1" ht="13.5">
      <c r="B990" s="194"/>
      <c r="D990" s="187" t="s">
        <v>141</v>
      </c>
      <c r="E990" s="195" t="s">
        <v>5</v>
      </c>
      <c r="F990" s="196" t="s">
        <v>945</v>
      </c>
      <c r="H990" s="197">
        <v>3</v>
      </c>
      <c r="I990" s="198"/>
      <c r="L990" s="194"/>
      <c r="M990" s="199"/>
      <c r="N990" s="200"/>
      <c r="O990" s="200"/>
      <c r="P990" s="200"/>
      <c r="Q990" s="200"/>
      <c r="R990" s="200"/>
      <c r="S990" s="200"/>
      <c r="T990" s="201"/>
      <c r="AT990" s="195" t="s">
        <v>141</v>
      </c>
      <c r="AU990" s="195" t="s">
        <v>87</v>
      </c>
      <c r="AV990" s="12" t="s">
        <v>87</v>
      </c>
      <c r="AW990" s="12" t="s">
        <v>41</v>
      </c>
      <c r="AX990" s="12" t="s">
        <v>78</v>
      </c>
      <c r="AY990" s="195" t="s">
        <v>132</v>
      </c>
    </row>
    <row r="991" spans="2:51" s="12" customFormat="1" ht="13.5">
      <c r="B991" s="194"/>
      <c r="D991" s="187" t="s">
        <v>141</v>
      </c>
      <c r="E991" s="195" t="s">
        <v>5</v>
      </c>
      <c r="F991" s="196" t="s">
        <v>946</v>
      </c>
      <c r="H991" s="197">
        <v>1.88</v>
      </c>
      <c r="I991" s="198"/>
      <c r="L991" s="194"/>
      <c r="M991" s="199"/>
      <c r="N991" s="200"/>
      <c r="O991" s="200"/>
      <c r="P991" s="200"/>
      <c r="Q991" s="200"/>
      <c r="R991" s="200"/>
      <c r="S991" s="200"/>
      <c r="T991" s="201"/>
      <c r="AT991" s="195" t="s">
        <v>141</v>
      </c>
      <c r="AU991" s="195" t="s">
        <v>87</v>
      </c>
      <c r="AV991" s="12" t="s">
        <v>87</v>
      </c>
      <c r="AW991" s="12" t="s">
        <v>41</v>
      </c>
      <c r="AX991" s="12" t="s">
        <v>78</v>
      </c>
      <c r="AY991" s="195" t="s">
        <v>132</v>
      </c>
    </row>
    <row r="992" spans="2:51" s="12" customFormat="1" ht="13.5">
      <c r="B992" s="194"/>
      <c r="D992" s="187" t="s">
        <v>141</v>
      </c>
      <c r="E992" s="195" t="s">
        <v>5</v>
      </c>
      <c r="F992" s="196" t="s">
        <v>947</v>
      </c>
      <c r="H992" s="197">
        <v>1.88</v>
      </c>
      <c r="I992" s="198"/>
      <c r="L992" s="194"/>
      <c r="M992" s="199"/>
      <c r="N992" s="200"/>
      <c r="O992" s="200"/>
      <c r="P992" s="200"/>
      <c r="Q992" s="200"/>
      <c r="R992" s="200"/>
      <c r="S992" s="200"/>
      <c r="T992" s="201"/>
      <c r="AT992" s="195" t="s">
        <v>141</v>
      </c>
      <c r="AU992" s="195" t="s">
        <v>87</v>
      </c>
      <c r="AV992" s="12" t="s">
        <v>87</v>
      </c>
      <c r="AW992" s="12" t="s">
        <v>41</v>
      </c>
      <c r="AX992" s="12" t="s">
        <v>78</v>
      </c>
      <c r="AY992" s="195" t="s">
        <v>132</v>
      </c>
    </row>
    <row r="993" spans="2:51" s="12" customFormat="1" ht="13.5">
      <c r="B993" s="194"/>
      <c r="D993" s="187" t="s">
        <v>141</v>
      </c>
      <c r="E993" s="195" t="s">
        <v>5</v>
      </c>
      <c r="F993" s="196" t="s">
        <v>948</v>
      </c>
      <c r="H993" s="197">
        <v>3</v>
      </c>
      <c r="I993" s="198"/>
      <c r="L993" s="194"/>
      <c r="M993" s="199"/>
      <c r="N993" s="200"/>
      <c r="O993" s="200"/>
      <c r="P993" s="200"/>
      <c r="Q993" s="200"/>
      <c r="R993" s="200"/>
      <c r="S993" s="200"/>
      <c r="T993" s="201"/>
      <c r="AT993" s="195" t="s">
        <v>141</v>
      </c>
      <c r="AU993" s="195" t="s">
        <v>87</v>
      </c>
      <c r="AV993" s="12" t="s">
        <v>87</v>
      </c>
      <c r="AW993" s="12" t="s">
        <v>41</v>
      </c>
      <c r="AX993" s="12" t="s">
        <v>78</v>
      </c>
      <c r="AY993" s="195" t="s">
        <v>132</v>
      </c>
    </row>
    <row r="994" spans="2:51" s="12" customFormat="1" ht="13.5">
      <c r="B994" s="194"/>
      <c r="D994" s="187" t="s">
        <v>141</v>
      </c>
      <c r="E994" s="195" t="s">
        <v>5</v>
      </c>
      <c r="F994" s="196" t="s">
        <v>949</v>
      </c>
      <c r="H994" s="197">
        <v>2.8</v>
      </c>
      <c r="I994" s="198"/>
      <c r="L994" s="194"/>
      <c r="M994" s="199"/>
      <c r="N994" s="200"/>
      <c r="O994" s="200"/>
      <c r="P994" s="200"/>
      <c r="Q994" s="200"/>
      <c r="R994" s="200"/>
      <c r="S994" s="200"/>
      <c r="T994" s="201"/>
      <c r="AT994" s="195" t="s">
        <v>141</v>
      </c>
      <c r="AU994" s="195" t="s">
        <v>87</v>
      </c>
      <c r="AV994" s="12" t="s">
        <v>87</v>
      </c>
      <c r="AW994" s="12" t="s">
        <v>41</v>
      </c>
      <c r="AX994" s="12" t="s">
        <v>78</v>
      </c>
      <c r="AY994" s="195" t="s">
        <v>132</v>
      </c>
    </row>
    <row r="995" spans="2:51" s="12" customFormat="1" ht="13.5">
      <c r="B995" s="194"/>
      <c r="D995" s="187" t="s">
        <v>141</v>
      </c>
      <c r="E995" s="195" t="s">
        <v>5</v>
      </c>
      <c r="F995" s="196" t="s">
        <v>950</v>
      </c>
      <c r="H995" s="197">
        <v>1.91</v>
      </c>
      <c r="I995" s="198"/>
      <c r="L995" s="194"/>
      <c r="M995" s="199"/>
      <c r="N995" s="200"/>
      <c r="O995" s="200"/>
      <c r="P995" s="200"/>
      <c r="Q995" s="200"/>
      <c r="R995" s="200"/>
      <c r="S995" s="200"/>
      <c r="T995" s="201"/>
      <c r="AT995" s="195" t="s">
        <v>141</v>
      </c>
      <c r="AU995" s="195" t="s">
        <v>87</v>
      </c>
      <c r="AV995" s="12" t="s">
        <v>87</v>
      </c>
      <c r="AW995" s="12" t="s">
        <v>41</v>
      </c>
      <c r="AX995" s="12" t="s">
        <v>78</v>
      </c>
      <c r="AY995" s="195" t="s">
        <v>132</v>
      </c>
    </row>
    <row r="996" spans="2:51" s="12" customFormat="1" ht="13.5">
      <c r="B996" s="194"/>
      <c r="D996" s="187" t="s">
        <v>141</v>
      </c>
      <c r="E996" s="195" t="s">
        <v>5</v>
      </c>
      <c r="F996" s="196" t="s">
        <v>951</v>
      </c>
      <c r="H996" s="197">
        <v>2.1</v>
      </c>
      <c r="I996" s="198"/>
      <c r="L996" s="194"/>
      <c r="M996" s="199"/>
      <c r="N996" s="200"/>
      <c r="O996" s="200"/>
      <c r="P996" s="200"/>
      <c r="Q996" s="200"/>
      <c r="R996" s="200"/>
      <c r="S996" s="200"/>
      <c r="T996" s="201"/>
      <c r="AT996" s="195" t="s">
        <v>141</v>
      </c>
      <c r="AU996" s="195" t="s">
        <v>87</v>
      </c>
      <c r="AV996" s="12" t="s">
        <v>87</v>
      </c>
      <c r="AW996" s="12" t="s">
        <v>41</v>
      </c>
      <c r="AX996" s="12" t="s">
        <v>78</v>
      </c>
      <c r="AY996" s="195" t="s">
        <v>132</v>
      </c>
    </row>
    <row r="997" spans="2:51" s="12" customFormat="1" ht="13.5">
      <c r="B997" s="194"/>
      <c r="D997" s="187" t="s">
        <v>141</v>
      </c>
      <c r="E997" s="195" t="s">
        <v>5</v>
      </c>
      <c r="F997" s="196" t="s">
        <v>952</v>
      </c>
      <c r="H997" s="197">
        <v>3</v>
      </c>
      <c r="I997" s="198"/>
      <c r="L997" s="194"/>
      <c r="M997" s="199"/>
      <c r="N997" s="200"/>
      <c r="O997" s="200"/>
      <c r="P997" s="200"/>
      <c r="Q997" s="200"/>
      <c r="R997" s="200"/>
      <c r="S997" s="200"/>
      <c r="T997" s="201"/>
      <c r="AT997" s="195" t="s">
        <v>141</v>
      </c>
      <c r="AU997" s="195" t="s">
        <v>87</v>
      </c>
      <c r="AV997" s="12" t="s">
        <v>87</v>
      </c>
      <c r="AW997" s="12" t="s">
        <v>41</v>
      </c>
      <c r="AX997" s="12" t="s">
        <v>78</v>
      </c>
      <c r="AY997" s="195" t="s">
        <v>132</v>
      </c>
    </row>
    <row r="998" spans="2:51" s="12" customFormat="1" ht="13.5">
      <c r="B998" s="194"/>
      <c r="D998" s="187" t="s">
        <v>141</v>
      </c>
      <c r="E998" s="195" t="s">
        <v>5</v>
      </c>
      <c r="F998" s="196" t="s">
        <v>953</v>
      </c>
      <c r="H998" s="197">
        <v>1.46</v>
      </c>
      <c r="I998" s="198"/>
      <c r="L998" s="194"/>
      <c r="M998" s="199"/>
      <c r="N998" s="200"/>
      <c r="O998" s="200"/>
      <c r="P998" s="200"/>
      <c r="Q998" s="200"/>
      <c r="R998" s="200"/>
      <c r="S998" s="200"/>
      <c r="T998" s="201"/>
      <c r="AT998" s="195" t="s">
        <v>141</v>
      </c>
      <c r="AU998" s="195" t="s">
        <v>87</v>
      </c>
      <c r="AV998" s="12" t="s">
        <v>87</v>
      </c>
      <c r="AW998" s="12" t="s">
        <v>41</v>
      </c>
      <c r="AX998" s="12" t="s">
        <v>78</v>
      </c>
      <c r="AY998" s="195" t="s">
        <v>132</v>
      </c>
    </row>
    <row r="999" spans="2:51" s="12" customFormat="1" ht="13.5">
      <c r="B999" s="194"/>
      <c r="D999" s="187" t="s">
        <v>141</v>
      </c>
      <c r="E999" s="195" t="s">
        <v>5</v>
      </c>
      <c r="F999" s="196" t="s">
        <v>954</v>
      </c>
      <c r="H999" s="197">
        <v>11.28</v>
      </c>
      <c r="I999" s="198"/>
      <c r="L999" s="194"/>
      <c r="M999" s="199"/>
      <c r="N999" s="200"/>
      <c r="O999" s="200"/>
      <c r="P999" s="200"/>
      <c r="Q999" s="200"/>
      <c r="R999" s="200"/>
      <c r="S999" s="200"/>
      <c r="T999" s="201"/>
      <c r="AT999" s="195" t="s">
        <v>141</v>
      </c>
      <c r="AU999" s="195" t="s">
        <v>87</v>
      </c>
      <c r="AV999" s="12" t="s">
        <v>87</v>
      </c>
      <c r="AW999" s="12" t="s">
        <v>41</v>
      </c>
      <c r="AX999" s="12" t="s">
        <v>78</v>
      </c>
      <c r="AY999" s="195" t="s">
        <v>132</v>
      </c>
    </row>
    <row r="1000" spans="2:51" s="12" customFormat="1" ht="13.5">
      <c r="B1000" s="194"/>
      <c r="D1000" s="187" t="s">
        <v>141</v>
      </c>
      <c r="E1000" s="195" t="s">
        <v>5</v>
      </c>
      <c r="F1000" s="196" t="s">
        <v>955</v>
      </c>
      <c r="H1000" s="197">
        <v>13.1</v>
      </c>
      <c r="I1000" s="198"/>
      <c r="L1000" s="194"/>
      <c r="M1000" s="199"/>
      <c r="N1000" s="200"/>
      <c r="O1000" s="200"/>
      <c r="P1000" s="200"/>
      <c r="Q1000" s="200"/>
      <c r="R1000" s="200"/>
      <c r="S1000" s="200"/>
      <c r="T1000" s="201"/>
      <c r="AT1000" s="195" t="s">
        <v>141</v>
      </c>
      <c r="AU1000" s="195" t="s">
        <v>87</v>
      </c>
      <c r="AV1000" s="12" t="s">
        <v>87</v>
      </c>
      <c r="AW1000" s="12" t="s">
        <v>41</v>
      </c>
      <c r="AX1000" s="12" t="s">
        <v>78</v>
      </c>
      <c r="AY1000" s="195" t="s">
        <v>132</v>
      </c>
    </row>
    <row r="1001" spans="2:51" s="12" customFormat="1" ht="13.5">
      <c r="B1001" s="194"/>
      <c r="D1001" s="187" t="s">
        <v>141</v>
      </c>
      <c r="E1001" s="195" t="s">
        <v>5</v>
      </c>
      <c r="F1001" s="196" t="s">
        <v>956</v>
      </c>
      <c r="H1001" s="197">
        <v>2.04</v>
      </c>
      <c r="I1001" s="198"/>
      <c r="L1001" s="194"/>
      <c r="M1001" s="199"/>
      <c r="N1001" s="200"/>
      <c r="O1001" s="200"/>
      <c r="P1001" s="200"/>
      <c r="Q1001" s="200"/>
      <c r="R1001" s="200"/>
      <c r="S1001" s="200"/>
      <c r="T1001" s="201"/>
      <c r="AT1001" s="195" t="s">
        <v>141</v>
      </c>
      <c r="AU1001" s="195" t="s">
        <v>87</v>
      </c>
      <c r="AV1001" s="12" t="s">
        <v>87</v>
      </c>
      <c r="AW1001" s="12" t="s">
        <v>41</v>
      </c>
      <c r="AX1001" s="12" t="s">
        <v>78</v>
      </c>
      <c r="AY1001" s="195" t="s">
        <v>132</v>
      </c>
    </row>
    <row r="1002" spans="2:51" s="12" customFormat="1" ht="13.5">
      <c r="B1002" s="194"/>
      <c r="D1002" s="187" t="s">
        <v>141</v>
      </c>
      <c r="E1002" s="195" t="s">
        <v>5</v>
      </c>
      <c r="F1002" s="196" t="s">
        <v>957</v>
      </c>
      <c r="H1002" s="197">
        <v>1.8</v>
      </c>
      <c r="I1002" s="198"/>
      <c r="L1002" s="194"/>
      <c r="M1002" s="199"/>
      <c r="N1002" s="200"/>
      <c r="O1002" s="200"/>
      <c r="P1002" s="200"/>
      <c r="Q1002" s="200"/>
      <c r="R1002" s="200"/>
      <c r="S1002" s="200"/>
      <c r="T1002" s="201"/>
      <c r="AT1002" s="195" t="s">
        <v>141</v>
      </c>
      <c r="AU1002" s="195" t="s">
        <v>87</v>
      </c>
      <c r="AV1002" s="12" t="s">
        <v>87</v>
      </c>
      <c r="AW1002" s="12" t="s">
        <v>41</v>
      </c>
      <c r="AX1002" s="12" t="s">
        <v>78</v>
      </c>
      <c r="AY1002" s="195" t="s">
        <v>132</v>
      </c>
    </row>
    <row r="1003" spans="2:51" s="12" customFormat="1" ht="13.5">
      <c r="B1003" s="194"/>
      <c r="D1003" s="187" t="s">
        <v>141</v>
      </c>
      <c r="E1003" s="195" t="s">
        <v>5</v>
      </c>
      <c r="F1003" s="196" t="s">
        <v>958</v>
      </c>
      <c r="H1003" s="197">
        <v>1.4</v>
      </c>
      <c r="I1003" s="198"/>
      <c r="L1003" s="194"/>
      <c r="M1003" s="199"/>
      <c r="N1003" s="200"/>
      <c r="O1003" s="200"/>
      <c r="P1003" s="200"/>
      <c r="Q1003" s="200"/>
      <c r="R1003" s="200"/>
      <c r="S1003" s="200"/>
      <c r="T1003" s="201"/>
      <c r="AT1003" s="195" t="s">
        <v>141</v>
      </c>
      <c r="AU1003" s="195" t="s">
        <v>87</v>
      </c>
      <c r="AV1003" s="12" t="s">
        <v>87</v>
      </c>
      <c r="AW1003" s="12" t="s">
        <v>41</v>
      </c>
      <c r="AX1003" s="12" t="s">
        <v>78</v>
      </c>
      <c r="AY1003" s="195" t="s">
        <v>132</v>
      </c>
    </row>
    <row r="1004" spans="2:51" s="12" customFormat="1" ht="13.5">
      <c r="B1004" s="194"/>
      <c r="D1004" s="187" t="s">
        <v>141</v>
      </c>
      <c r="E1004" s="195" t="s">
        <v>5</v>
      </c>
      <c r="F1004" s="196" t="s">
        <v>959</v>
      </c>
      <c r="H1004" s="197">
        <v>2.8</v>
      </c>
      <c r="I1004" s="198"/>
      <c r="L1004" s="194"/>
      <c r="M1004" s="199"/>
      <c r="N1004" s="200"/>
      <c r="O1004" s="200"/>
      <c r="P1004" s="200"/>
      <c r="Q1004" s="200"/>
      <c r="R1004" s="200"/>
      <c r="S1004" s="200"/>
      <c r="T1004" s="201"/>
      <c r="AT1004" s="195" t="s">
        <v>141</v>
      </c>
      <c r="AU1004" s="195" t="s">
        <v>87</v>
      </c>
      <c r="AV1004" s="12" t="s">
        <v>87</v>
      </c>
      <c r="AW1004" s="12" t="s">
        <v>41</v>
      </c>
      <c r="AX1004" s="12" t="s">
        <v>78</v>
      </c>
      <c r="AY1004" s="195" t="s">
        <v>132</v>
      </c>
    </row>
    <row r="1005" spans="2:51" s="12" customFormat="1" ht="13.5">
      <c r="B1005" s="194"/>
      <c r="D1005" s="187" t="s">
        <v>141</v>
      </c>
      <c r="E1005" s="195" t="s">
        <v>5</v>
      </c>
      <c r="F1005" s="196" t="s">
        <v>960</v>
      </c>
      <c r="H1005" s="197">
        <v>1.93</v>
      </c>
      <c r="I1005" s="198"/>
      <c r="L1005" s="194"/>
      <c r="M1005" s="199"/>
      <c r="N1005" s="200"/>
      <c r="O1005" s="200"/>
      <c r="P1005" s="200"/>
      <c r="Q1005" s="200"/>
      <c r="R1005" s="200"/>
      <c r="S1005" s="200"/>
      <c r="T1005" s="201"/>
      <c r="AT1005" s="195" t="s">
        <v>141</v>
      </c>
      <c r="AU1005" s="195" t="s">
        <v>87</v>
      </c>
      <c r="AV1005" s="12" t="s">
        <v>87</v>
      </c>
      <c r="AW1005" s="12" t="s">
        <v>41</v>
      </c>
      <c r="AX1005" s="12" t="s">
        <v>78</v>
      </c>
      <c r="AY1005" s="195" t="s">
        <v>132</v>
      </c>
    </row>
    <row r="1006" spans="2:51" s="12" customFormat="1" ht="13.5">
      <c r="B1006" s="194"/>
      <c r="D1006" s="187" t="s">
        <v>141</v>
      </c>
      <c r="E1006" s="195" t="s">
        <v>5</v>
      </c>
      <c r="F1006" s="196" t="s">
        <v>961</v>
      </c>
      <c r="H1006" s="197">
        <v>1.1499999999999999</v>
      </c>
      <c r="I1006" s="198"/>
      <c r="L1006" s="194"/>
      <c r="M1006" s="199"/>
      <c r="N1006" s="200"/>
      <c r="O1006" s="200"/>
      <c r="P1006" s="200"/>
      <c r="Q1006" s="200"/>
      <c r="R1006" s="200"/>
      <c r="S1006" s="200"/>
      <c r="T1006" s="201"/>
      <c r="AT1006" s="195" t="s">
        <v>141</v>
      </c>
      <c r="AU1006" s="195" t="s">
        <v>87</v>
      </c>
      <c r="AV1006" s="12" t="s">
        <v>87</v>
      </c>
      <c r="AW1006" s="12" t="s">
        <v>41</v>
      </c>
      <c r="AX1006" s="12" t="s">
        <v>78</v>
      </c>
      <c r="AY1006" s="195" t="s">
        <v>132</v>
      </c>
    </row>
    <row r="1007" spans="2:51" s="12" customFormat="1" ht="13.5">
      <c r="B1007" s="194"/>
      <c r="D1007" s="187" t="s">
        <v>141</v>
      </c>
      <c r="E1007" s="195" t="s">
        <v>5</v>
      </c>
      <c r="F1007" s="196" t="s">
        <v>962</v>
      </c>
      <c r="H1007" s="197">
        <v>4.5999999999999996</v>
      </c>
      <c r="I1007" s="198"/>
      <c r="L1007" s="194"/>
      <c r="M1007" s="199"/>
      <c r="N1007" s="200"/>
      <c r="O1007" s="200"/>
      <c r="P1007" s="200"/>
      <c r="Q1007" s="200"/>
      <c r="R1007" s="200"/>
      <c r="S1007" s="200"/>
      <c r="T1007" s="201"/>
      <c r="AT1007" s="195" t="s">
        <v>141</v>
      </c>
      <c r="AU1007" s="195" t="s">
        <v>87</v>
      </c>
      <c r="AV1007" s="12" t="s">
        <v>87</v>
      </c>
      <c r="AW1007" s="12" t="s">
        <v>41</v>
      </c>
      <c r="AX1007" s="12" t="s">
        <v>78</v>
      </c>
      <c r="AY1007" s="195" t="s">
        <v>132</v>
      </c>
    </row>
    <row r="1008" spans="2:51" s="12" customFormat="1" ht="13.5">
      <c r="B1008" s="194"/>
      <c r="D1008" s="187" t="s">
        <v>141</v>
      </c>
      <c r="E1008" s="195" t="s">
        <v>5</v>
      </c>
      <c r="F1008" s="196" t="s">
        <v>963</v>
      </c>
      <c r="H1008" s="197">
        <v>0.72</v>
      </c>
      <c r="I1008" s="198"/>
      <c r="L1008" s="194"/>
      <c r="M1008" s="199"/>
      <c r="N1008" s="200"/>
      <c r="O1008" s="200"/>
      <c r="P1008" s="200"/>
      <c r="Q1008" s="200"/>
      <c r="R1008" s="200"/>
      <c r="S1008" s="200"/>
      <c r="T1008" s="201"/>
      <c r="AT1008" s="195" t="s">
        <v>141</v>
      </c>
      <c r="AU1008" s="195" t="s">
        <v>87</v>
      </c>
      <c r="AV1008" s="12" t="s">
        <v>87</v>
      </c>
      <c r="AW1008" s="12" t="s">
        <v>41</v>
      </c>
      <c r="AX1008" s="12" t="s">
        <v>78</v>
      </c>
      <c r="AY1008" s="195" t="s">
        <v>132</v>
      </c>
    </row>
    <row r="1009" spans="2:65" s="12" customFormat="1" ht="13.5">
      <c r="B1009" s="194"/>
      <c r="D1009" s="187" t="s">
        <v>141</v>
      </c>
      <c r="E1009" s="195" t="s">
        <v>5</v>
      </c>
      <c r="F1009" s="196" t="s">
        <v>964</v>
      </c>
      <c r="H1009" s="197">
        <v>2.15</v>
      </c>
      <c r="I1009" s="198"/>
      <c r="L1009" s="194"/>
      <c r="M1009" s="199"/>
      <c r="N1009" s="200"/>
      <c r="O1009" s="200"/>
      <c r="P1009" s="200"/>
      <c r="Q1009" s="200"/>
      <c r="R1009" s="200"/>
      <c r="S1009" s="200"/>
      <c r="T1009" s="201"/>
      <c r="AT1009" s="195" t="s">
        <v>141</v>
      </c>
      <c r="AU1009" s="195" t="s">
        <v>87</v>
      </c>
      <c r="AV1009" s="12" t="s">
        <v>87</v>
      </c>
      <c r="AW1009" s="12" t="s">
        <v>41</v>
      </c>
      <c r="AX1009" s="12" t="s">
        <v>78</v>
      </c>
      <c r="AY1009" s="195" t="s">
        <v>132</v>
      </c>
    </row>
    <row r="1010" spans="2:65" s="14" customFormat="1" ht="13.5">
      <c r="B1010" s="210"/>
      <c r="D1010" s="187" t="s">
        <v>141</v>
      </c>
      <c r="E1010" s="211" t="s">
        <v>5</v>
      </c>
      <c r="F1010" s="212" t="s">
        <v>160</v>
      </c>
      <c r="H1010" s="213">
        <v>210.86</v>
      </c>
      <c r="I1010" s="214"/>
      <c r="L1010" s="210"/>
      <c r="M1010" s="215"/>
      <c r="N1010" s="216"/>
      <c r="O1010" s="216"/>
      <c r="P1010" s="216"/>
      <c r="Q1010" s="216"/>
      <c r="R1010" s="216"/>
      <c r="S1010" s="216"/>
      <c r="T1010" s="217"/>
      <c r="AT1010" s="211" t="s">
        <v>141</v>
      </c>
      <c r="AU1010" s="211" t="s">
        <v>87</v>
      </c>
      <c r="AV1010" s="14" t="s">
        <v>139</v>
      </c>
      <c r="AW1010" s="14" t="s">
        <v>41</v>
      </c>
      <c r="AX1010" s="14" t="s">
        <v>25</v>
      </c>
      <c r="AY1010" s="211" t="s">
        <v>132</v>
      </c>
    </row>
    <row r="1011" spans="2:65" s="1" customFormat="1" ht="16.5" customHeight="1">
      <c r="B1011" s="173"/>
      <c r="C1011" s="174" t="s">
        <v>965</v>
      </c>
      <c r="D1011" s="174" t="s">
        <v>135</v>
      </c>
      <c r="E1011" s="175" t="s">
        <v>966</v>
      </c>
      <c r="F1011" s="176" t="s">
        <v>967</v>
      </c>
      <c r="G1011" s="177" t="s">
        <v>167</v>
      </c>
      <c r="H1011" s="178">
        <v>111</v>
      </c>
      <c r="I1011" s="179"/>
      <c r="J1011" s="180">
        <f>ROUND(I1011*H1011,2)</f>
        <v>0</v>
      </c>
      <c r="K1011" s="176" t="s">
        <v>5</v>
      </c>
      <c r="L1011" s="42"/>
      <c r="M1011" s="181" t="s">
        <v>5</v>
      </c>
      <c r="N1011" s="182" t="s">
        <v>49</v>
      </c>
      <c r="O1011" s="43"/>
      <c r="P1011" s="183">
        <f>O1011*H1011</f>
        <v>0</v>
      </c>
      <c r="Q1011" s="183">
        <v>0</v>
      </c>
      <c r="R1011" s="183">
        <f>Q1011*H1011</f>
        <v>0</v>
      </c>
      <c r="S1011" s="183">
        <v>2.5999999999999999E-3</v>
      </c>
      <c r="T1011" s="184">
        <f>S1011*H1011</f>
        <v>0.28859999999999997</v>
      </c>
      <c r="AR1011" s="24" t="s">
        <v>461</v>
      </c>
      <c r="AT1011" s="24" t="s">
        <v>135</v>
      </c>
      <c r="AU1011" s="24" t="s">
        <v>87</v>
      </c>
      <c r="AY1011" s="24" t="s">
        <v>132</v>
      </c>
      <c r="BE1011" s="185">
        <f>IF(N1011="základní",J1011,0)</f>
        <v>0</v>
      </c>
      <c r="BF1011" s="185">
        <f>IF(N1011="snížená",J1011,0)</f>
        <v>0</v>
      </c>
      <c r="BG1011" s="185">
        <f>IF(N1011="zákl. přenesená",J1011,0)</f>
        <v>0</v>
      </c>
      <c r="BH1011" s="185">
        <f>IF(N1011="sníž. přenesená",J1011,0)</f>
        <v>0</v>
      </c>
      <c r="BI1011" s="185">
        <f>IF(N1011="nulová",J1011,0)</f>
        <v>0</v>
      </c>
      <c r="BJ1011" s="24" t="s">
        <v>25</v>
      </c>
      <c r="BK1011" s="185">
        <f>ROUND(I1011*H1011,2)</f>
        <v>0</v>
      </c>
      <c r="BL1011" s="24" t="s">
        <v>461</v>
      </c>
      <c r="BM1011" s="24" t="s">
        <v>968</v>
      </c>
    </row>
    <row r="1012" spans="2:65" s="11" customFormat="1" ht="13.5">
      <c r="B1012" s="186"/>
      <c r="D1012" s="187" t="s">
        <v>141</v>
      </c>
      <c r="E1012" s="188" t="s">
        <v>5</v>
      </c>
      <c r="F1012" s="189" t="s">
        <v>969</v>
      </c>
      <c r="H1012" s="188" t="s">
        <v>5</v>
      </c>
      <c r="I1012" s="190"/>
      <c r="L1012" s="186"/>
      <c r="M1012" s="191"/>
      <c r="N1012" s="192"/>
      <c r="O1012" s="192"/>
      <c r="P1012" s="192"/>
      <c r="Q1012" s="192"/>
      <c r="R1012" s="192"/>
      <c r="S1012" s="192"/>
      <c r="T1012" s="193"/>
      <c r="AT1012" s="188" t="s">
        <v>141</v>
      </c>
      <c r="AU1012" s="188" t="s">
        <v>87</v>
      </c>
      <c r="AV1012" s="11" t="s">
        <v>25</v>
      </c>
      <c r="AW1012" s="11" t="s">
        <v>41</v>
      </c>
      <c r="AX1012" s="11" t="s">
        <v>78</v>
      </c>
      <c r="AY1012" s="188" t="s">
        <v>132</v>
      </c>
    </row>
    <row r="1013" spans="2:65" s="12" customFormat="1" ht="13.5">
      <c r="B1013" s="194"/>
      <c r="D1013" s="187" t="s">
        <v>141</v>
      </c>
      <c r="E1013" s="195" t="s">
        <v>5</v>
      </c>
      <c r="F1013" s="196" t="s">
        <v>970</v>
      </c>
      <c r="H1013" s="197">
        <v>48</v>
      </c>
      <c r="I1013" s="198"/>
      <c r="L1013" s="194"/>
      <c r="M1013" s="199"/>
      <c r="N1013" s="200"/>
      <c r="O1013" s="200"/>
      <c r="P1013" s="200"/>
      <c r="Q1013" s="200"/>
      <c r="R1013" s="200"/>
      <c r="S1013" s="200"/>
      <c r="T1013" s="201"/>
      <c r="AT1013" s="195" t="s">
        <v>141</v>
      </c>
      <c r="AU1013" s="195" t="s">
        <v>87</v>
      </c>
      <c r="AV1013" s="12" t="s">
        <v>87</v>
      </c>
      <c r="AW1013" s="12" t="s">
        <v>41</v>
      </c>
      <c r="AX1013" s="12" t="s">
        <v>78</v>
      </c>
      <c r="AY1013" s="195" t="s">
        <v>132</v>
      </c>
    </row>
    <row r="1014" spans="2:65" s="12" customFormat="1" ht="13.5">
      <c r="B1014" s="194"/>
      <c r="D1014" s="187" t="s">
        <v>141</v>
      </c>
      <c r="E1014" s="195" t="s">
        <v>5</v>
      </c>
      <c r="F1014" s="196" t="s">
        <v>971</v>
      </c>
      <c r="H1014" s="197">
        <v>56</v>
      </c>
      <c r="I1014" s="198"/>
      <c r="L1014" s="194"/>
      <c r="M1014" s="199"/>
      <c r="N1014" s="200"/>
      <c r="O1014" s="200"/>
      <c r="P1014" s="200"/>
      <c r="Q1014" s="200"/>
      <c r="R1014" s="200"/>
      <c r="S1014" s="200"/>
      <c r="T1014" s="201"/>
      <c r="AT1014" s="195" t="s">
        <v>141</v>
      </c>
      <c r="AU1014" s="195" t="s">
        <v>87</v>
      </c>
      <c r="AV1014" s="12" t="s">
        <v>87</v>
      </c>
      <c r="AW1014" s="12" t="s">
        <v>41</v>
      </c>
      <c r="AX1014" s="12" t="s">
        <v>78</v>
      </c>
      <c r="AY1014" s="195" t="s">
        <v>132</v>
      </c>
    </row>
    <row r="1015" spans="2:65" s="12" customFormat="1" ht="13.5">
      <c r="B1015" s="194"/>
      <c r="D1015" s="187" t="s">
        <v>141</v>
      </c>
      <c r="E1015" s="195" t="s">
        <v>5</v>
      </c>
      <c r="F1015" s="196" t="s">
        <v>972</v>
      </c>
      <c r="H1015" s="197">
        <v>7</v>
      </c>
      <c r="I1015" s="198"/>
      <c r="L1015" s="194"/>
      <c r="M1015" s="199"/>
      <c r="N1015" s="200"/>
      <c r="O1015" s="200"/>
      <c r="P1015" s="200"/>
      <c r="Q1015" s="200"/>
      <c r="R1015" s="200"/>
      <c r="S1015" s="200"/>
      <c r="T1015" s="201"/>
      <c r="AT1015" s="195" t="s">
        <v>141</v>
      </c>
      <c r="AU1015" s="195" t="s">
        <v>87</v>
      </c>
      <c r="AV1015" s="12" t="s">
        <v>87</v>
      </c>
      <c r="AW1015" s="12" t="s">
        <v>41</v>
      </c>
      <c r="AX1015" s="12" t="s">
        <v>78</v>
      </c>
      <c r="AY1015" s="195" t="s">
        <v>132</v>
      </c>
    </row>
    <row r="1016" spans="2:65" s="14" customFormat="1" ht="13.5">
      <c r="B1016" s="210"/>
      <c r="D1016" s="187" t="s">
        <v>141</v>
      </c>
      <c r="E1016" s="211" t="s">
        <v>5</v>
      </c>
      <c r="F1016" s="212" t="s">
        <v>160</v>
      </c>
      <c r="H1016" s="213">
        <v>111</v>
      </c>
      <c r="I1016" s="214"/>
      <c r="L1016" s="210"/>
      <c r="M1016" s="215"/>
      <c r="N1016" s="216"/>
      <c r="O1016" s="216"/>
      <c r="P1016" s="216"/>
      <c r="Q1016" s="216"/>
      <c r="R1016" s="216"/>
      <c r="S1016" s="216"/>
      <c r="T1016" s="217"/>
      <c r="AT1016" s="211" t="s">
        <v>141</v>
      </c>
      <c r="AU1016" s="211" t="s">
        <v>87</v>
      </c>
      <c r="AV1016" s="14" t="s">
        <v>139</v>
      </c>
      <c r="AW1016" s="14" t="s">
        <v>41</v>
      </c>
      <c r="AX1016" s="14" t="s">
        <v>25</v>
      </c>
      <c r="AY1016" s="211" t="s">
        <v>132</v>
      </c>
    </row>
    <row r="1017" spans="2:65" s="1" customFormat="1" ht="16.5" customHeight="1">
      <c r="B1017" s="173"/>
      <c r="C1017" s="174" t="s">
        <v>973</v>
      </c>
      <c r="D1017" s="174" t="s">
        <v>135</v>
      </c>
      <c r="E1017" s="175" t="s">
        <v>974</v>
      </c>
      <c r="F1017" s="176" t="s">
        <v>975</v>
      </c>
      <c r="G1017" s="177" t="s">
        <v>167</v>
      </c>
      <c r="H1017" s="178">
        <v>17.8</v>
      </c>
      <c r="I1017" s="179"/>
      <c r="J1017" s="180">
        <f>ROUND(I1017*H1017,2)</f>
        <v>0</v>
      </c>
      <c r="K1017" s="176" t="s">
        <v>5</v>
      </c>
      <c r="L1017" s="42"/>
      <c r="M1017" s="181" t="s">
        <v>5</v>
      </c>
      <c r="N1017" s="182" t="s">
        <v>49</v>
      </c>
      <c r="O1017" s="43"/>
      <c r="P1017" s="183">
        <f>O1017*H1017</f>
        <v>0</v>
      </c>
      <c r="Q1017" s="183">
        <v>0</v>
      </c>
      <c r="R1017" s="183">
        <f>Q1017*H1017</f>
        <v>0</v>
      </c>
      <c r="S1017" s="183">
        <v>3.9399999999999999E-3</v>
      </c>
      <c r="T1017" s="184">
        <f>S1017*H1017</f>
        <v>7.0132E-2</v>
      </c>
      <c r="AR1017" s="24" t="s">
        <v>461</v>
      </c>
      <c r="AT1017" s="24" t="s">
        <v>135</v>
      </c>
      <c r="AU1017" s="24" t="s">
        <v>87</v>
      </c>
      <c r="AY1017" s="24" t="s">
        <v>132</v>
      </c>
      <c r="BE1017" s="185">
        <f>IF(N1017="základní",J1017,0)</f>
        <v>0</v>
      </c>
      <c r="BF1017" s="185">
        <f>IF(N1017="snížená",J1017,0)</f>
        <v>0</v>
      </c>
      <c r="BG1017" s="185">
        <f>IF(N1017="zákl. přenesená",J1017,0)</f>
        <v>0</v>
      </c>
      <c r="BH1017" s="185">
        <f>IF(N1017="sníž. přenesená",J1017,0)</f>
        <v>0</v>
      </c>
      <c r="BI1017" s="185">
        <f>IF(N1017="nulová",J1017,0)</f>
        <v>0</v>
      </c>
      <c r="BJ1017" s="24" t="s">
        <v>25</v>
      </c>
      <c r="BK1017" s="185">
        <f>ROUND(I1017*H1017,2)</f>
        <v>0</v>
      </c>
      <c r="BL1017" s="24" t="s">
        <v>461</v>
      </c>
      <c r="BM1017" s="24" t="s">
        <v>976</v>
      </c>
    </row>
    <row r="1018" spans="2:65" s="11" customFormat="1" ht="13.5">
      <c r="B1018" s="186"/>
      <c r="D1018" s="187" t="s">
        <v>141</v>
      </c>
      <c r="E1018" s="188" t="s">
        <v>5</v>
      </c>
      <c r="F1018" s="189" t="s">
        <v>977</v>
      </c>
      <c r="H1018" s="188" t="s">
        <v>5</v>
      </c>
      <c r="I1018" s="190"/>
      <c r="L1018" s="186"/>
      <c r="M1018" s="191"/>
      <c r="N1018" s="192"/>
      <c r="O1018" s="192"/>
      <c r="P1018" s="192"/>
      <c r="Q1018" s="192"/>
      <c r="R1018" s="192"/>
      <c r="S1018" s="192"/>
      <c r="T1018" s="193"/>
      <c r="AT1018" s="188" t="s">
        <v>141</v>
      </c>
      <c r="AU1018" s="188" t="s">
        <v>87</v>
      </c>
      <c r="AV1018" s="11" t="s">
        <v>25</v>
      </c>
      <c r="AW1018" s="11" t="s">
        <v>41</v>
      </c>
      <c r="AX1018" s="11" t="s">
        <v>78</v>
      </c>
      <c r="AY1018" s="188" t="s">
        <v>132</v>
      </c>
    </row>
    <row r="1019" spans="2:65" s="12" customFormat="1" ht="13.5">
      <c r="B1019" s="194"/>
      <c r="D1019" s="187" t="s">
        <v>141</v>
      </c>
      <c r="E1019" s="195" t="s">
        <v>5</v>
      </c>
      <c r="F1019" s="196" t="s">
        <v>978</v>
      </c>
      <c r="H1019" s="197">
        <v>17.8</v>
      </c>
      <c r="I1019" s="198"/>
      <c r="L1019" s="194"/>
      <c r="M1019" s="199"/>
      <c r="N1019" s="200"/>
      <c r="O1019" s="200"/>
      <c r="P1019" s="200"/>
      <c r="Q1019" s="200"/>
      <c r="R1019" s="200"/>
      <c r="S1019" s="200"/>
      <c r="T1019" s="201"/>
      <c r="AT1019" s="195" t="s">
        <v>141</v>
      </c>
      <c r="AU1019" s="195" t="s">
        <v>87</v>
      </c>
      <c r="AV1019" s="12" t="s">
        <v>87</v>
      </c>
      <c r="AW1019" s="12" t="s">
        <v>41</v>
      </c>
      <c r="AX1019" s="12" t="s">
        <v>78</v>
      </c>
      <c r="AY1019" s="195" t="s">
        <v>132</v>
      </c>
    </row>
    <row r="1020" spans="2:65" s="14" customFormat="1" ht="13.5">
      <c r="B1020" s="210"/>
      <c r="D1020" s="187" t="s">
        <v>141</v>
      </c>
      <c r="E1020" s="211" t="s">
        <v>5</v>
      </c>
      <c r="F1020" s="212" t="s">
        <v>160</v>
      </c>
      <c r="H1020" s="213">
        <v>17.8</v>
      </c>
      <c r="I1020" s="214"/>
      <c r="L1020" s="210"/>
      <c r="M1020" s="215"/>
      <c r="N1020" s="216"/>
      <c r="O1020" s="216"/>
      <c r="P1020" s="216"/>
      <c r="Q1020" s="216"/>
      <c r="R1020" s="216"/>
      <c r="S1020" s="216"/>
      <c r="T1020" s="217"/>
      <c r="AT1020" s="211" t="s">
        <v>141</v>
      </c>
      <c r="AU1020" s="211" t="s">
        <v>87</v>
      </c>
      <c r="AV1020" s="14" t="s">
        <v>139</v>
      </c>
      <c r="AW1020" s="14" t="s">
        <v>41</v>
      </c>
      <c r="AX1020" s="14" t="s">
        <v>25</v>
      </c>
      <c r="AY1020" s="211" t="s">
        <v>132</v>
      </c>
    </row>
    <row r="1021" spans="2:65" s="1" customFormat="1" ht="16.5" customHeight="1">
      <c r="B1021" s="173"/>
      <c r="C1021" s="174" t="s">
        <v>979</v>
      </c>
      <c r="D1021" s="174" t="s">
        <v>135</v>
      </c>
      <c r="E1021" s="175" t="s">
        <v>980</v>
      </c>
      <c r="F1021" s="176" t="s">
        <v>981</v>
      </c>
      <c r="G1021" s="177" t="s">
        <v>167</v>
      </c>
      <c r="H1021" s="178">
        <v>77.5</v>
      </c>
      <c r="I1021" s="179"/>
      <c r="J1021" s="180">
        <f>ROUND(I1021*H1021,2)</f>
        <v>0</v>
      </c>
      <c r="K1021" s="176" t="s">
        <v>5</v>
      </c>
      <c r="L1021" s="42"/>
      <c r="M1021" s="181" t="s">
        <v>5</v>
      </c>
      <c r="N1021" s="182" t="s">
        <v>49</v>
      </c>
      <c r="O1021" s="43"/>
      <c r="P1021" s="183">
        <f>O1021*H1021</f>
        <v>0</v>
      </c>
      <c r="Q1021" s="183">
        <v>0</v>
      </c>
      <c r="R1021" s="183">
        <f>Q1021*H1021</f>
        <v>0</v>
      </c>
      <c r="S1021" s="183">
        <v>3.9399999999999999E-3</v>
      </c>
      <c r="T1021" s="184">
        <f>S1021*H1021</f>
        <v>0.30535000000000001</v>
      </c>
      <c r="AR1021" s="24" t="s">
        <v>461</v>
      </c>
      <c r="AT1021" s="24" t="s">
        <v>135</v>
      </c>
      <c r="AU1021" s="24" t="s">
        <v>87</v>
      </c>
      <c r="AY1021" s="24" t="s">
        <v>132</v>
      </c>
      <c r="BE1021" s="185">
        <f>IF(N1021="základní",J1021,0)</f>
        <v>0</v>
      </c>
      <c r="BF1021" s="185">
        <f>IF(N1021="snížená",J1021,0)</f>
        <v>0</v>
      </c>
      <c r="BG1021" s="185">
        <f>IF(N1021="zákl. přenesená",J1021,0)</f>
        <v>0</v>
      </c>
      <c r="BH1021" s="185">
        <f>IF(N1021="sníž. přenesená",J1021,0)</f>
        <v>0</v>
      </c>
      <c r="BI1021" s="185">
        <f>IF(N1021="nulová",J1021,0)</f>
        <v>0</v>
      </c>
      <c r="BJ1021" s="24" t="s">
        <v>25</v>
      </c>
      <c r="BK1021" s="185">
        <f>ROUND(I1021*H1021,2)</f>
        <v>0</v>
      </c>
      <c r="BL1021" s="24" t="s">
        <v>461</v>
      </c>
      <c r="BM1021" s="24" t="s">
        <v>982</v>
      </c>
    </row>
    <row r="1022" spans="2:65" s="11" customFormat="1" ht="13.5">
      <c r="B1022" s="186"/>
      <c r="D1022" s="187" t="s">
        <v>141</v>
      </c>
      <c r="E1022" s="188" t="s">
        <v>5</v>
      </c>
      <c r="F1022" s="189" t="s">
        <v>977</v>
      </c>
      <c r="H1022" s="188" t="s">
        <v>5</v>
      </c>
      <c r="I1022" s="190"/>
      <c r="L1022" s="186"/>
      <c r="M1022" s="191"/>
      <c r="N1022" s="192"/>
      <c r="O1022" s="192"/>
      <c r="P1022" s="192"/>
      <c r="Q1022" s="192"/>
      <c r="R1022" s="192"/>
      <c r="S1022" s="192"/>
      <c r="T1022" s="193"/>
      <c r="AT1022" s="188" t="s">
        <v>141</v>
      </c>
      <c r="AU1022" s="188" t="s">
        <v>87</v>
      </c>
      <c r="AV1022" s="11" t="s">
        <v>25</v>
      </c>
      <c r="AW1022" s="11" t="s">
        <v>41</v>
      </c>
      <c r="AX1022" s="11" t="s">
        <v>78</v>
      </c>
      <c r="AY1022" s="188" t="s">
        <v>132</v>
      </c>
    </row>
    <row r="1023" spans="2:65" s="12" customFormat="1" ht="13.5">
      <c r="B1023" s="194"/>
      <c r="D1023" s="187" t="s">
        <v>141</v>
      </c>
      <c r="E1023" s="195" t="s">
        <v>5</v>
      </c>
      <c r="F1023" s="196" t="s">
        <v>983</v>
      </c>
      <c r="H1023" s="197">
        <v>14</v>
      </c>
      <c r="I1023" s="198"/>
      <c r="L1023" s="194"/>
      <c r="M1023" s="199"/>
      <c r="N1023" s="200"/>
      <c r="O1023" s="200"/>
      <c r="P1023" s="200"/>
      <c r="Q1023" s="200"/>
      <c r="R1023" s="200"/>
      <c r="S1023" s="200"/>
      <c r="T1023" s="201"/>
      <c r="AT1023" s="195" t="s">
        <v>141</v>
      </c>
      <c r="AU1023" s="195" t="s">
        <v>87</v>
      </c>
      <c r="AV1023" s="12" t="s">
        <v>87</v>
      </c>
      <c r="AW1023" s="12" t="s">
        <v>41</v>
      </c>
      <c r="AX1023" s="12" t="s">
        <v>78</v>
      </c>
      <c r="AY1023" s="195" t="s">
        <v>132</v>
      </c>
    </row>
    <row r="1024" spans="2:65" s="12" customFormat="1" ht="13.5">
      <c r="B1024" s="194"/>
      <c r="D1024" s="187" t="s">
        <v>141</v>
      </c>
      <c r="E1024" s="195" t="s">
        <v>5</v>
      </c>
      <c r="F1024" s="196" t="s">
        <v>984</v>
      </c>
      <c r="H1024" s="197">
        <v>4.5</v>
      </c>
      <c r="I1024" s="198"/>
      <c r="L1024" s="194"/>
      <c r="M1024" s="199"/>
      <c r="N1024" s="200"/>
      <c r="O1024" s="200"/>
      <c r="P1024" s="200"/>
      <c r="Q1024" s="200"/>
      <c r="R1024" s="200"/>
      <c r="S1024" s="200"/>
      <c r="T1024" s="201"/>
      <c r="AT1024" s="195" t="s">
        <v>141</v>
      </c>
      <c r="AU1024" s="195" t="s">
        <v>87</v>
      </c>
      <c r="AV1024" s="12" t="s">
        <v>87</v>
      </c>
      <c r="AW1024" s="12" t="s">
        <v>41</v>
      </c>
      <c r="AX1024" s="12" t="s">
        <v>78</v>
      </c>
      <c r="AY1024" s="195" t="s">
        <v>132</v>
      </c>
    </row>
    <row r="1025" spans="2:65" s="12" customFormat="1" ht="13.5">
      <c r="B1025" s="194"/>
      <c r="D1025" s="187" t="s">
        <v>141</v>
      </c>
      <c r="E1025" s="195" t="s">
        <v>5</v>
      </c>
      <c r="F1025" s="196" t="s">
        <v>985</v>
      </c>
      <c r="H1025" s="197">
        <v>59</v>
      </c>
      <c r="I1025" s="198"/>
      <c r="L1025" s="194"/>
      <c r="M1025" s="199"/>
      <c r="N1025" s="200"/>
      <c r="O1025" s="200"/>
      <c r="P1025" s="200"/>
      <c r="Q1025" s="200"/>
      <c r="R1025" s="200"/>
      <c r="S1025" s="200"/>
      <c r="T1025" s="201"/>
      <c r="AT1025" s="195" t="s">
        <v>141</v>
      </c>
      <c r="AU1025" s="195" t="s">
        <v>87</v>
      </c>
      <c r="AV1025" s="12" t="s">
        <v>87</v>
      </c>
      <c r="AW1025" s="12" t="s">
        <v>41</v>
      </c>
      <c r="AX1025" s="12" t="s">
        <v>78</v>
      </c>
      <c r="AY1025" s="195" t="s">
        <v>132</v>
      </c>
    </row>
    <row r="1026" spans="2:65" s="14" customFormat="1" ht="13.5">
      <c r="B1026" s="210"/>
      <c r="D1026" s="187" t="s">
        <v>141</v>
      </c>
      <c r="E1026" s="211" t="s">
        <v>5</v>
      </c>
      <c r="F1026" s="212" t="s">
        <v>160</v>
      </c>
      <c r="H1026" s="213">
        <v>77.5</v>
      </c>
      <c r="I1026" s="214"/>
      <c r="L1026" s="210"/>
      <c r="M1026" s="215"/>
      <c r="N1026" s="216"/>
      <c r="O1026" s="216"/>
      <c r="P1026" s="216"/>
      <c r="Q1026" s="216"/>
      <c r="R1026" s="216"/>
      <c r="S1026" s="216"/>
      <c r="T1026" s="217"/>
      <c r="AT1026" s="211" t="s">
        <v>141</v>
      </c>
      <c r="AU1026" s="211" t="s">
        <v>87</v>
      </c>
      <c r="AV1026" s="14" t="s">
        <v>139</v>
      </c>
      <c r="AW1026" s="14" t="s">
        <v>41</v>
      </c>
      <c r="AX1026" s="14" t="s">
        <v>25</v>
      </c>
      <c r="AY1026" s="211" t="s">
        <v>132</v>
      </c>
    </row>
    <row r="1027" spans="2:65" s="1" customFormat="1" ht="16.5" customHeight="1">
      <c r="B1027" s="173"/>
      <c r="C1027" s="174" t="s">
        <v>986</v>
      </c>
      <c r="D1027" s="174" t="s">
        <v>135</v>
      </c>
      <c r="E1027" s="175" t="s">
        <v>987</v>
      </c>
      <c r="F1027" s="176" t="s">
        <v>988</v>
      </c>
      <c r="G1027" s="177" t="s">
        <v>167</v>
      </c>
      <c r="H1027" s="178">
        <v>210.86</v>
      </c>
      <c r="I1027" s="179"/>
      <c r="J1027" s="180">
        <f>ROUND(I1027*H1027,2)</f>
        <v>0</v>
      </c>
      <c r="K1027" s="176" t="s">
        <v>5</v>
      </c>
      <c r="L1027" s="42"/>
      <c r="M1027" s="181" t="s">
        <v>5</v>
      </c>
      <c r="N1027" s="182" t="s">
        <v>49</v>
      </c>
      <c r="O1027" s="43"/>
      <c r="P1027" s="183">
        <f>O1027*H1027</f>
        <v>0</v>
      </c>
      <c r="Q1027" s="183">
        <v>1.92E-3</v>
      </c>
      <c r="R1027" s="183">
        <f>Q1027*H1027</f>
        <v>0.40485120000000002</v>
      </c>
      <c r="S1027" s="183">
        <v>0</v>
      </c>
      <c r="T1027" s="184">
        <f>S1027*H1027</f>
        <v>0</v>
      </c>
      <c r="AR1027" s="24" t="s">
        <v>461</v>
      </c>
      <c r="AT1027" s="24" t="s">
        <v>135</v>
      </c>
      <c r="AU1027" s="24" t="s">
        <v>87</v>
      </c>
      <c r="AY1027" s="24" t="s">
        <v>132</v>
      </c>
      <c r="BE1027" s="185">
        <f>IF(N1027="základní",J1027,0)</f>
        <v>0</v>
      </c>
      <c r="BF1027" s="185">
        <f>IF(N1027="snížená",J1027,0)</f>
        <v>0</v>
      </c>
      <c r="BG1027" s="185">
        <f>IF(N1027="zákl. přenesená",J1027,0)</f>
        <v>0</v>
      </c>
      <c r="BH1027" s="185">
        <f>IF(N1027="sníž. přenesená",J1027,0)</f>
        <v>0</v>
      </c>
      <c r="BI1027" s="185">
        <f>IF(N1027="nulová",J1027,0)</f>
        <v>0</v>
      </c>
      <c r="BJ1027" s="24" t="s">
        <v>25</v>
      </c>
      <c r="BK1027" s="185">
        <f>ROUND(I1027*H1027,2)</f>
        <v>0</v>
      </c>
      <c r="BL1027" s="24" t="s">
        <v>461</v>
      </c>
      <c r="BM1027" s="24" t="s">
        <v>989</v>
      </c>
    </row>
    <row r="1028" spans="2:65" s="12" customFormat="1" ht="13.5">
      <c r="B1028" s="194"/>
      <c r="D1028" s="187" t="s">
        <v>141</v>
      </c>
      <c r="E1028" s="195" t="s">
        <v>5</v>
      </c>
      <c r="F1028" s="196" t="s">
        <v>915</v>
      </c>
      <c r="H1028" s="197">
        <v>2.44</v>
      </c>
      <c r="I1028" s="198"/>
      <c r="L1028" s="194"/>
      <c r="M1028" s="199"/>
      <c r="N1028" s="200"/>
      <c r="O1028" s="200"/>
      <c r="P1028" s="200"/>
      <c r="Q1028" s="200"/>
      <c r="R1028" s="200"/>
      <c r="S1028" s="200"/>
      <c r="T1028" s="201"/>
      <c r="AT1028" s="195" t="s">
        <v>141</v>
      </c>
      <c r="AU1028" s="195" t="s">
        <v>87</v>
      </c>
      <c r="AV1028" s="12" t="s">
        <v>87</v>
      </c>
      <c r="AW1028" s="12" t="s">
        <v>41</v>
      </c>
      <c r="AX1028" s="12" t="s">
        <v>78</v>
      </c>
      <c r="AY1028" s="195" t="s">
        <v>132</v>
      </c>
    </row>
    <row r="1029" spans="2:65" s="12" customFormat="1" ht="13.5">
      <c r="B1029" s="194"/>
      <c r="D1029" s="187" t="s">
        <v>141</v>
      </c>
      <c r="E1029" s="195" t="s">
        <v>5</v>
      </c>
      <c r="F1029" s="196" t="s">
        <v>916</v>
      </c>
      <c r="H1029" s="197">
        <v>1.44</v>
      </c>
      <c r="I1029" s="198"/>
      <c r="L1029" s="194"/>
      <c r="M1029" s="199"/>
      <c r="N1029" s="200"/>
      <c r="O1029" s="200"/>
      <c r="P1029" s="200"/>
      <c r="Q1029" s="200"/>
      <c r="R1029" s="200"/>
      <c r="S1029" s="200"/>
      <c r="T1029" s="201"/>
      <c r="AT1029" s="195" t="s">
        <v>141</v>
      </c>
      <c r="AU1029" s="195" t="s">
        <v>87</v>
      </c>
      <c r="AV1029" s="12" t="s">
        <v>87</v>
      </c>
      <c r="AW1029" s="12" t="s">
        <v>41</v>
      </c>
      <c r="AX1029" s="12" t="s">
        <v>78</v>
      </c>
      <c r="AY1029" s="195" t="s">
        <v>132</v>
      </c>
    </row>
    <row r="1030" spans="2:65" s="12" customFormat="1" ht="13.5">
      <c r="B1030" s="194"/>
      <c r="D1030" s="187" t="s">
        <v>141</v>
      </c>
      <c r="E1030" s="195" t="s">
        <v>5</v>
      </c>
      <c r="F1030" s="196" t="s">
        <v>917</v>
      </c>
      <c r="H1030" s="197">
        <v>2.12</v>
      </c>
      <c r="I1030" s="198"/>
      <c r="L1030" s="194"/>
      <c r="M1030" s="199"/>
      <c r="N1030" s="200"/>
      <c r="O1030" s="200"/>
      <c r="P1030" s="200"/>
      <c r="Q1030" s="200"/>
      <c r="R1030" s="200"/>
      <c r="S1030" s="200"/>
      <c r="T1030" s="201"/>
      <c r="AT1030" s="195" t="s">
        <v>141</v>
      </c>
      <c r="AU1030" s="195" t="s">
        <v>87</v>
      </c>
      <c r="AV1030" s="12" t="s">
        <v>87</v>
      </c>
      <c r="AW1030" s="12" t="s">
        <v>41</v>
      </c>
      <c r="AX1030" s="12" t="s">
        <v>78</v>
      </c>
      <c r="AY1030" s="195" t="s">
        <v>132</v>
      </c>
    </row>
    <row r="1031" spans="2:65" s="12" customFormat="1" ht="13.5">
      <c r="B1031" s="194"/>
      <c r="D1031" s="187" t="s">
        <v>141</v>
      </c>
      <c r="E1031" s="195" t="s">
        <v>5</v>
      </c>
      <c r="F1031" s="196" t="s">
        <v>918</v>
      </c>
      <c r="H1031" s="197">
        <v>2.12</v>
      </c>
      <c r="I1031" s="198"/>
      <c r="L1031" s="194"/>
      <c r="M1031" s="199"/>
      <c r="N1031" s="200"/>
      <c r="O1031" s="200"/>
      <c r="P1031" s="200"/>
      <c r="Q1031" s="200"/>
      <c r="R1031" s="200"/>
      <c r="S1031" s="200"/>
      <c r="T1031" s="201"/>
      <c r="AT1031" s="195" t="s">
        <v>141</v>
      </c>
      <c r="AU1031" s="195" t="s">
        <v>87</v>
      </c>
      <c r="AV1031" s="12" t="s">
        <v>87</v>
      </c>
      <c r="AW1031" s="12" t="s">
        <v>41</v>
      </c>
      <c r="AX1031" s="12" t="s">
        <v>78</v>
      </c>
      <c r="AY1031" s="195" t="s">
        <v>132</v>
      </c>
    </row>
    <row r="1032" spans="2:65" s="12" customFormat="1" ht="13.5">
      <c r="B1032" s="194"/>
      <c r="D1032" s="187" t="s">
        <v>141</v>
      </c>
      <c r="E1032" s="195" t="s">
        <v>5</v>
      </c>
      <c r="F1032" s="196" t="s">
        <v>919</v>
      </c>
      <c r="H1032" s="197">
        <v>1.52</v>
      </c>
      <c r="I1032" s="198"/>
      <c r="L1032" s="194"/>
      <c r="M1032" s="199"/>
      <c r="N1032" s="200"/>
      <c r="O1032" s="200"/>
      <c r="P1032" s="200"/>
      <c r="Q1032" s="200"/>
      <c r="R1032" s="200"/>
      <c r="S1032" s="200"/>
      <c r="T1032" s="201"/>
      <c r="AT1032" s="195" t="s">
        <v>141</v>
      </c>
      <c r="AU1032" s="195" t="s">
        <v>87</v>
      </c>
      <c r="AV1032" s="12" t="s">
        <v>87</v>
      </c>
      <c r="AW1032" s="12" t="s">
        <v>41</v>
      </c>
      <c r="AX1032" s="12" t="s">
        <v>78</v>
      </c>
      <c r="AY1032" s="195" t="s">
        <v>132</v>
      </c>
    </row>
    <row r="1033" spans="2:65" s="12" customFormat="1" ht="13.5">
      <c r="B1033" s="194"/>
      <c r="D1033" s="187" t="s">
        <v>141</v>
      </c>
      <c r="E1033" s="195" t="s">
        <v>5</v>
      </c>
      <c r="F1033" s="196" t="s">
        <v>920</v>
      </c>
      <c r="H1033" s="197">
        <v>1.47</v>
      </c>
      <c r="I1033" s="198"/>
      <c r="L1033" s="194"/>
      <c r="M1033" s="199"/>
      <c r="N1033" s="200"/>
      <c r="O1033" s="200"/>
      <c r="P1033" s="200"/>
      <c r="Q1033" s="200"/>
      <c r="R1033" s="200"/>
      <c r="S1033" s="200"/>
      <c r="T1033" s="201"/>
      <c r="AT1033" s="195" t="s">
        <v>141</v>
      </c>
      <c r="AU1033" s="195" t="s">
        <v>87</v>
      </c>
      <c r="AV1033" s="12" t="s">
        <v>87</v>
      </c>
      <c r="AW1033" s="12" t="s">
        <v>41</v>
      </c>
      <c r="AX1033" s="12" t="s">
        <v>78</v>
      </c>
      <c r="AY1033" s="195" t="s">
        <v>132</v>
      </c>
    </row>
    <row r="1034" spans="2:65" s="12" customFormat="1" ht="13.5">
      <c r="B1034" s="194"/>
      <c r="D1034" s="187" t="s">
        <v>141</v>
      </c>
      <c r="E1034" s="195" t="s">
        <v>5</v>
      </c>
      <c r="F1034" s="196" t="s">
        <v>921</v>
      </c>
      <c r="H1034" s="197">
        <v>3.04</v>
      </c>
      <c r="I1034" s="198"/>
      <c r="L1034" s="194"/>
      <c r="M1034" s="199"/>
      <c r="N1034" s="200"/>
      <c r="O1034" s="200"/>
      <c r="P1034" s="200"/>
      <c r="Q1034" s="200"/>
      <c r="R1034" s="200"/>
      <c r="S1034" s="200"/>
      <c r="T1034" s="201"/>
      <c r="AT1034" s="195" t="s">
        <v>141</v>
      </c>
      <c r="AU1034" s="195" t="s">
        <v>87</v>
      </c>
      <c r="AV1034" s="12" t="s">
        <v>87</v>
      </c>
      <c r="AW1034" s="12" t="s">
        <v>41</v>
      </c>
      <c r="AX1034" s="12" t="s">
        <v>78</v>
      </c>
      <c r="AY1034" s="195" t="s">
        <v>132</v>
      </c>
    </row>
    <row r="1035" spans="2:65" s="12" customFormat="1" ht="13.5">
      <c r="B1035" s="194"/>
      <c r="D1035" s="187" t="s">
        <v>141</v>
      </c>
      <c r="E1035" s="195" t="s">
        <v>5</v>
      </c>
      <c r="F1035" s="196" t="s">
        <v>922</v>
      </c>
      <c r="H1035" s="197">
        <v>1.47</v>
      </c>
      <c r="I1035" s="198"/>
      <c r="L1035" s="194"/>
      <c r="M1035" s="199"/>
      <c r="N1035" s="200"/>
      <c r="O1035" s="200"/>
      <c r="P1035" s="200"/>
      <c r="Q1035" s="200"/>
      <c r="R1035" s="200"/>
      <c r="S1035" s="200"/>
      <c r="T1035" s="201"/>
      <c r="AT1035" s="195" t="s">
        <v>141</v>
      </c>
      <c r="AU1035" s="195" t="s">
        <v>87</v>
      </c>
      <c r="AV1035" s="12" t="s">
        <v>87</v>
      </c>
      <c r="AW1035" s="12" t="s">
        <v>41</v>
      </c>
      <c r="AX1035" s="12" t="s">
        <v>78</v>
      </c>
      <c r="AY1035" s="195" t="s">
        <v>132</v>
      </c>
    </row>
    <row r="1036" spans="2:65" s="12" customFormat="1" ht="13.5">
      <c r="B1036" s="194"/>
      <c r="D1036" s="187" t="s">
        <v>141</v>
      </c>
      <c r="E1036" s="195" t="s">
        <v>5</v>
      </c>
      <c r="F1036" s="196" t="s">
        <v>923</v>
      </c>
      <c r="H1036" s="197">
        <v>8.25</v>
      </c>
      <c r="I1036" s="198"/>
      <c r="L1036" s="194"/>
      <c r="M1036" s="199"/>
      <c r="N1036" s="200"/>
      <c r="O1036" s="200"/>
      <c r="P1036" s="200"/>
      <c r="Q1036" s="200"/>
      <c r="R1036" s="200"/>
      <c r="S1036" s="200"/>
      <c r="T1036" s="201"/>
      <c r="AT1036" s="195" t="s">
        <v>141</v>
      </c>
      <c r="AU1036" s="195" t="s">
        <v>87</v>
      </c>
      <c r="AV1036" s="12" t="s">
        <v>87</v>
      </c>
      <c r="AW1036" s="12" t="s">
        <v>41</v>
      </c>
      <c r="AX1036" s="12" t="s">
        <v>78</v>
      </c>
      <c r="AY1036" s="195" t="s">
        <v>132</v>
      </c>
    </row>
    <row r="1037" spans="2:65" s="12" customFormat="1" ht="13.5">
      <c r="B1037" s="194"/>
      <c r="D1037" s="187" t="s">
        <v>141</v>
      </c>
      <c r="E1037" s="195" t="s">
        <v>5</v>
      </c>
      <c r="F1037" s="196" t="s">
        <v>924</v>
      </c>
      <c r="H1037" s="197">
        <v>14</v>
      </c>
      <c r="I1037" s="198"/>
      <c r="L1037" s="194"/>
      <c r="M1037" s="199"/>
      <c r="N1037" s="200"/>
      <c r="O1037" s="200"/>
      <c r="P1037" s="200"/>
      <c r="Q1037" s="200"/>
      <c r="R1037" s="200"/>
      <c r="S1037" s="200"/>
      <c r="T1037" s="201"/>
      <c r="AT1037" s="195" t="s">
        <v>141</v>
      </c>
      <c r="AU1037" s="195" t="s">
        <v>87</v>
      </c>
      <c r="AV1037" s="12" t="s">
        <v>87</v>
      </c>
      <c r="AW1037" s="12" t="s">
        <v>41</v>
      </c>
      <c r="AX1037" s="12" t="s">
        <v>78</v>
      </c>
      <c r="AY1037" s="195" t="s">
        <v>132</v>
      </c>
    </row>
    <row r="1038" spans="2:65" s="12" customFormat="1" ht="13.5">
      <c r="B1038" s="194"/>
      <c r="D1038" s="187" t="s">
        <v>141</v>
      </c>
      <c r="E1038" s="195" t="s">
        <v>5</v>
      </c>
      <c r="F1038" s="196" t="s">
        <v>925</v>
      </c>
      <c r="H1038" s="197">
        <v>11.2</v>
      </c>
      <c r="I1038" s="198"/>
      <c r="L1038" s="194"/>
      <c r="M1038" s="199"/>
      <c r="N1038" s="200"/>
      <c r="O1038" s="200"/>
      <c r="P1038" s="200"/>
      <c r="Q1038" s="200"/>
      <c r="R1038" s="200"/>
      <c r="S1038" s="200"/>
      <c r="T1038" s="201"/>
      <c r="AT1038" s="195" t="s">
        <v>141</v>
      </c>
      <c r="AU1038" s="195" t="s">
        <v>87</v>
      </c>
      <c r="AV1038" s="12" t="s">
        <v>87</v>
      </c>
      <c r="AW1038" s="12" t="s">
        <v>41</v>
      </c>
      <c r="AX1038" s="12" t="s">
        <v>78</v>
      </c>
      <c r="AY1038" s="195" t="s">
        <v>132</v>
      </c>
    </row>
    <row r="1039" spans="2:65" s="12" customFormat="1" ht="13.5">
      <c r="B1039" s="194"/>
      <c r="D1039" s="187" t="s">
        <v>141</v>
      </c>
      <c r="E1039" s="195" t="s">
        <v>5</v>
      </c>
      <c r="F1039" s="196" t="s">
        <v>926</v>
      </c>
      <c r="H1039" s="197">
        <v>13.75</v>
      </c>
      <c r="I1039" s="198"/>
      <c r="L1039" s="194"/>
      <c r="M1039" s="199"/>
      <c r="N1039" s="200"/>
      <c r="O1039" s="200"/>
      <c r="P1039" s="200"/>
      <c r="Q1039" s="200"/>
      <c r="R1039" s="200"/>
      <c r="S1039" s="200"/>
      <c r="T1039" s="201"/>
      <c r="AT1039" s="195" t="s">
        <v>141</v>
      </c>
      <c r="AU1039" s="195" t="s">
        <v>87</v>
      </c>
      <c r="AV1039" s="12" t="s">
        <v>87</v>
      </c>
      <c r="AW1039" s="12" t="s">
        <v>41</v>
      </c>
      <c r="AX1039" s="12" t="s">
        <v>78</v>
      </c>
      <c r="AY1039" s="195" t="s">
        <v>132</v>
      </c>
    </row>
    <row r="1040" spans="2:65" s="12" customFormat="1" ht="13.5">
      <c r="B1040" s="194"/>
      <c r="D1040" s="187" t="s">
        <v>141</v>
      </c>
      <c r="E1040" s="195" t="s">
        <v>5</v>
      </c>
      <c r="F1040" s="196" t="s">
        <v>927</v>
      </c>
      <c r="H1040" s="197">
        <v>2.42</v>
      </c>
      <c r="I1040" s="198"/>
      <c r="L1040" s="194"/>
      <c r="M1040" s="199"/>
      <c r="N1040" s="200"/>
      <c r="O1040" s="200"/>
      <c r="P1040" s="200"/>
      <c r="Q1040" s="200"/>
      <c r="R1040" s="200"/>
      <c r="S1040" s="200"/>
      <c r="T1040" s="201"/>
      <c r="AT1040" s="195" t="s">
        <v>141</v>
      </c>
      <c r="AU1040" s="195" t="s">
        <v>87</v>
      </c>
      <c r="AV1040" s="12" t="s">
        <v>87</v>
      </c>
      <c r="AW1040" s="12" t="s">
        <v>41</v>
      </c>
      <c r="AX1040" s="12" t="s">
        <v>78</v>
      </c>
      <c r="AY1040" s="195" t="s">
        <v>132</v>
      </c>
    </row>
    <row r="1041" spans="2:51" s="12" customFormat="1" ht="13.5">
      <c r="B1041" s="194"/>
      <c r="D1041" s="187" t="s">
        <v>141</v>
      </c>
      <c r="E1041" s="195" t="s">
        <v>5</v>
      </c>
      <c r="F1041" s="196" t="s">
        <v>928</v>
      </c>
      <c r="H1041" s="197">
        <v>1.46</v>
      </c>
      <c r="I1041" s="198"/>
      <c r="L1041" s="194"/>
      <c r="M1041" s="199"/>
      <c r="N1041" s="200"/>
      <c r="O1041" s="200"/>
      <c r="P1041" s="200"/>
      <c r="Q1041" s="200"/>
      <c r="R1041" s="200"/>
      <c r="S1041" s="200"/>
      <c r="T1041" s="201"/>
      <c r="AT1041" s="195" t="s">
        <v>141</v>
      </c>
      <c r="AU1041" s="195" t="s">
        <v>87</v>
      </c>
      <c r="AV1041" s="12" t="s">
        <v>87</v>
      </c>
      <c r="AW1041" s="12" t="s">
        <v>41</v>
      </c>
      <c r="AX1041" s="12" t="s">
        <v>78</v>
      </c>
      <c r="AY1041" s="195" t="s">
        <v>132</v>
      </c>
    </row>
    <row r="1042" spans="2:51" s="12" customFormat="1" ht="13.5">
      <c r="B1042" s="194"/>
      <c r="D1042" s="187" t="s">
        <v>141</v>
      </c>
      <c r="E1042" s="195" t="s">
        <v>5</v>
      </c>
      <c r="F1042" s="196" t="s">
        <v>929</v>
      </c>
      <c r="H1042" s="197">
        <v>1.8</v>
      </c>
      <c r="I1042" s="198"/>
      <c r="L1042" s="194"/>
      <c r="M1042" s="199"/>
      <c r="N1042" s="200"/>
      <c r="O1042" s="200"/>
      <c r="P1042" s="200"/>
      <c r="Q1042" s="200"/>
      <c r="R1042" s="200"/>
      <c r="S1042" s="200"/>
      <c r="T1042" s="201"/>
      <c r="AT1042" s="195" t="s">
        <v>141</v>
      </c>
      <c r="AU1042" s="195" t="s">
        <v>87</v>
      </c>
      <c r="AV1042" s="12" t="s">
        <v>87</v>
      </c>
      <c r="AW1042" s="12" t="s">
        <v>41</v>
      </c>
      <c r="AX1042" s="12" t="s">
        <v>78</v>
      </c>
      <c r="AY1042" s="195" t="s">
        <v>132</v>
      </c>
    </row>
    <row r="1043" spans="2:51" s="12" customFormat="1" ht="13.5">
      <c r="B1043" s="194"/>
      <c r="D1043" s="187" t="s">
        <v>141</v>
      </c>
      <c r="E1043" s="195" t="s">
        <v>5</v>
      </c>
      <c r="F1043" s="196" t="s">
        <v>930</v>
      </c>
      <c r="H1043" s="197">
        <v>1.8</v>
      </c>
      <c r="I1043" s="198"/>
      <c r="L1043" s="194"/>
      <c r="M1043" s="199"/>
      <c r="N1043" s="200"/>
      <c r="O1043" s="200"/>
      <c r="P1043" s="200"/>
      <c r="Q1043" s="200"/>
      <c r="R1043" s="200"/>
      <c r="S1043" s="200"/>
      <c r="T1043" s="201"/>
      <c r="AT1043" s="195" t="s">
        <v>141</v>
      </c>
      <c r="AU1043" s="195" t="s">
        <v>87</v>
      </c>
      <c r="AV1043" s="12" t="s">
        <v>87</v>
      </c>
      <c r="AW1043" s="12" t="s">
        <v>41</v>
      </c>
      <c r="AX1043" s="12" t="s">
        <v>78</v>
      </c>
      <c r="AY1043" s="195" t="s">
        <v>132</v>
      </c>
    </row>
    <row r="1044" spans="2:51" s="12" customFormat="1" ht="13.5">
      <c r="B1044" s="194"/>
      <c r="D1044" s="187" t="s">
        <v>141</v>
      </c>
      <c r="E1044" s="195" t="s">
        <v>5</v>
      </c>
      <c r="F1044" s="196" t="s">
        <v>931</v>
      </c>
      <c r="H1044" s="197">
        <v>1.8</v>
      </c>
      <c r="I1044" s="198"/>
      <c r="L1044" s="194"/>
      <c r="M1044" s="199"/>
      <c r="N1044" s="200"/>
      <c r="O1044" s="200"/>
      <c r="P1044" s="200"/>
      <c r="Q1044" s="200"/>
      <c r="R1044" s="200"/>
      <c r="S1044" s="200"/>
      <c r="T1044" s="201"/>
      <c r="AT1044" s="195" t="s">
        <v>141</v>
      </c>
      <c r="AU1044" s="195" t="s">
        <v>87</v>
      </c>
      <c r="AV1044" s="12" t="s">
        <v>87</v>
      </c>
      <c r="AW1044" s="12" t="s">
        <v>41</v>
      </c>
      <c r="AX1044" s="12" t="s">
        <v>78</v>
      </c>
      <c r="AY1044" s="195" t="s">
        <v>132</v>
      </c>
    </row>
    <row r="1045" spans="2:51" s="12" customFormat="1" ht="13.5">
      <c r="B1045" s="194"/>
      <c r="D1045" s="187" t="s">
        <v>141</v>
      </c>
      <c r="E1045" s="195" t="s">
        <v>5</v>
      </c>
      <c r="F1045" s="196" t="s">
        <v>932</v>
      </c>
      <c r="H1045" s="197">
        <v>1.8</v>
      </c>
      <c r="I1045" s="198"/>
      <c r="L1045" s="194"/>
      <c r="M1045" s="199"/>
      <c r="N1045" s="200"/>
      <c r="O1045" s="200"/>
      <c r="P1045" s="200"/>
      <c r="Q1045" s="200"/>
      <c r="R1045" s="200"/>
      <c r="S1045" s="200"/>
      <c r="T1045" s="201"/>
      <c r="AT1045" s="195" t="s">
        <v>141</v>
      </c>
      <c r="AU1045" s="195" t="s">
        <v>87</v>
      </c>
      <c r="AV1045" s="12" t="s">
        <v>87</v>
      </c>
      <c r="AW1045" s="12" t="s">
        <v>41</v>
      </c>
      <c r="AX1045" s="12" t="s">
        <v>78</v>
      </c>
      <c r="AY1045" s="195" t="s">
        <v>132</v>
      </c>
    </row>
    <row r="1046" spans="2:51" s="12" customFormat="1" ht="13.5">
      <c r="B1046" s="194"/>
      <c r="D1046" s="187" t="s">
        <v>141</v>
      </c>
      <c r="E1046" s="195" t="s">
        <v>5</v>
      </c>
      <c r="F1046" s="196" t="s">
        <v>933</v>
      </c>
      <c r="H1046" s="197">
        <v>1.41</v>
      </c>
      <c r="I1046" s="198"/>
      <c r="L1046" s="194"/>
      <c r="M1046" s="199"/>
      <c r="N1046" s="200"/>
      <c r="O1046" s="200"/>
      <c r="P1046" s="200"/>
      <c r="Q1046" s="200"/>
      <c r="R1046" s="200"/>
      <c r="S1046" s="200"/>
      <c r="T1046" s="201"/>
      <c r="AT1046" s="195" t="s">
        <v>141</v>
      </c>
      <c r="AU1046" s="195" t="s">
        <v>87</v>
      </c>
      <c r="AV1046" s="12" t="s">
        <v>87</v>
      </c>
      <c r="AW1046" s="12" t="s">
        <v>41</v>
      </c>
      <c r="AX1046" s="12" t="s">
        <v>78</v>
      </c>
      <c r="AY1046" s="195" t="s">
        <v>132</v>
      </c>
    </row>
    <row r="1047" spans="2:51" s="12" customFormat="1" ht="13.5">
      <c r="B1047" s="194"/>
      <c r="D1047" s="187" t="s">
        <v>141</v>
      </c>
      <c r="E1047" s="195" t="s">
        <v>5</v>
      </c>
      <c r="F1047" s="196" t="s">
        <v>934</v>
      </c>
      <c r="H1047" s="197">
        <v>2.12</v>
      </c>
      <c r="I1047" s="198"/>
      <c r="L1047" s="194"/>
      <c r="M1047" s="199"/>
      <c r="N1047" s="200"/>
      <c r="O1047" s="200"/>
      <c r="P1047" s="200"/>
      <c r="Q1047" s="200"/>
      <c r="R1047" s="200"/>
      <c r="S1047" s="200"/>
      <c r="T1047" s="201"/>
      <c r="AT1047" s="195" t="s">
        <v>141</v>
      </c>
      <c r="AU1047" s="195" t="s">
        <v>87</v>
      </c>
      <c r="AV1047" s="12" t="s">
        <v>87</v>
      </c>
      <c r="AW1047" s="12" t="s">
        <v>41</v>
      </c>
      <c r="AX1047" s="12" t="s">
        <v>78</v>
      </c>
      <c r="AY1047" s="195" t="s">
        <v>132</v>
      </c>
    </row>
    <row r="1048" spans="2:51" s="12" customFormat="1" ht="13.5">
      <c r="B1048" s="194"/>
      <c r="D1048" s="187" t="s">
        <v>141</v>
      </c>
      <c r="E1048" s="195" t="s">
        <v>5</v>
      </c>
      <c r="F1048" s="196" t="s">
        <v>935</v>
      </c>
      <c r="H1048" s="197">
        <v>2.12</v>
      </c>
      <c r="I1048" s="198"/>
      <c r="L1048" s="194"/>
      <c r="M1048" s="199"/>
      <c r="N1048" s="200"/>
      <c r="O1048" s="200"/>
      <c r="P1048" s="200"/>
      <c r="Q1048" s="200"/>
      <c r="R1048" s="200"/>
      <c r="S1048" s="200"/>
      <c r="T1048" s="201"/>
      <c r="AT1048" s="195" t="s">
        <v>141</v>
      </c>
      <c r="AU1048" s="195" t="s">
        <v>87</v>
      </c>
      <c r="AV1048" s="12" t="s">
        <v>87</v>
      </c>
      <c r="AW1048" s="12" t="s">
        <v>41</v>
      </c>
      <c r="AX1048" s="12" t="s">
        <v>78</v>
      </c>
      <c r="AY1048" s="195" t="s">
        <v>132</v>
      </c>
    </row>
    <row r="1049" spans="2:51" s="12" customFormat="1" ht="13.5">
      <c r="B1049" s="194"/>
      <c r="D1049" s="187" t="s">
        <v>141</v>
      </c>
      <c r="E1049" s="195" t="s">
        <v>5</v>
      </c>
      <c r="F1049" s="196" t="s">
        <v>936</v>
      </c>
      <c r="H1049" s="197">
        <v>1.93</v>
      </c>
      <c r="I1049" s="198"/>
      <c r="L1049" s="194"/>
      <c r="M1049" s="199"/>
      <c r="N1049" s="200"/>
      <c r="O1049" s="200"/>
      <c r="P1049" s="200"/>
      <c r="Q1049" s="200"/>
      <c r="R1049" s="200"/>
      <c r="S1049" s="200"/>
      <c r="T1049" s="201"/>
      <c r="AT1049" s="195" t="s">
        <v>141</v>
      </c>
      <c r="AU1049" s="195" t="s">
        <v>87</v>
      </c>
      <c r="AV1049" s="12" t="s">
        <v>87</v>
      </c>
      <c r="AW1049" s="12" t="s">
        <v>41</v>
      </c>
      <c r="AX1049" s="12" t="s">
        <v>78</v>
      </c>
      <c r="AY1049" s="195" t="s">
        <v>132</v>
      </c>
    </row>
    <row r="1050" spans="2:51" s="12" customFormat="1" ht="13.5">
      <c r="B1050" s="194"/>
      <c r="D1050" s="187" t="s">
        <v>141</v>
      </c>
      <c r="E1050" s="195" t="s">
        <v>5</v>
      </c>
      <c r="F1050" s="196" t="s">
        <v>937</v>
      </c>
      <c r="H1050" s="197">
        <v>1.9</v>
      </c>
      <c r="I1050" s="198"/>
      <c r="L1050" s="194"/>
      <c r="M1050" s="199"/>
      <c r="N1050" s="200"/>
      <c r="O1050" s="200"/>
      <c r="P1050" s="200"/>
      <c r="Q1050" s="200"/>
      <c r="R1050" s="200"/>
      <c r="S1050" s="200"/>
      <c r="T1050" s="201"/>
      <c r="AT1050" s="195" t="s">
        <v>141</v>
      </c>
      <c r="AU1050" s="195" t="s">
        <v>87</v>
      </c>
      <c r="AV1050" s="12" t="s">
        <v>87</v>
      </c>
      <c r="AW1050" s="12" t="s">
        <v>41</v>
      </c>
      <c r="AX1050" s="12" t="s">
        <v>78</v>
      </c>
      <c r="AY1050" s="195" t="s">
        <v>132</v>
      </c>
    </row>
    <row r="1051" spans="2:51" s="12" customFormat="1" ht="13.5">
      <c r="B1051" s="194"/>
      <c r="D1051" s="187" t="s">
        <v>141</v>
      </c>
      <c r="E1051" s="195" t="s">
        <v>5</v>
      </c>
      <c r="F1051" s="196" t="s">
        <v>938</v>
      </c>
      <c r="H1051" s="197">
        <v>6</v>
      </c>
      <c r="I1051" s="198"/>
      <c r="L1051" s="194"/>
      <c r="M1051" s="199"/>
      <c r="N1051" s="200"/>
      <c r="O1051" s="200"/>
      <c r="P1051" s="200"/>
      <c r="Q1051" s="200"/>
      <c r="R1051" s="200"/>
      <c r="S1051" s="200"/>
      <c r="T1051" s="201"/>
      <c r="AT1051" s="195" t="s">
        <v>141</v>
      </c>
      <c r="AU1051" s="195" t="s">
        <v>87</v>
      </c>
      <c r="AV1051" s="12" t="s">
        <v>87</v>
      </c>
      <c r="AW1051" s="12" t="s">
        <v>41</v>
      </c>
      <c r="AX1051" s="12" t="s">
        <v>78</v>
      </c>
      <c r="AY1051" s="195" t="s">
        <v>132</v>
      </c>
    </row>
    <row r="1052" spans="2:51" s="12" customFormat="1" ht="13.5">
      <c r="B1052" s="194"/>
      <c r="D1052" s="187" t="s">
        <v>141</v>
      </c>
      <c r="E1052" s="195" t="s">
        <v>5</v>
      </c>
      <c r="F1052" s="196" t="s">
        <v>939</v>
      </c>
      <c r="H1052" s="197">
        <v>2.92</v>
      </c>
      <c r="I1052" s="198"/>
      <c r="L1052" s="194"/>
      <c r="M1052" s="199"/>
      <c r="N1052" s="200"/>
      <c r="O1052" s="200"/>
      <c r="P1052" s="200"/>
      <c r="Q1052" s="200"/>
      <c r="R1052" s="200"/>
      <c r="S1052" s="200"/>
      <c r="T1052" s="201"/>
      <c r="AT1052" s="195" t="s">
        <v>141</v>
      </c>
      <c r="AU1052" s="195" t="s">
        <v>87</v>
      </c>
      <c r="AV1052" s="12" t="s">
        <v>87</v>
      </c>
      <c r="AW1052" s="12" t="s">
        <v>41</v>
      </c>
      <c r="AX1052" s="12" t="s">
        <v>78</v>
      </c>
      <c r="AY1052" s="195" t="s">
        <v>132</v>
      </c>
    </row>
    <row r="1053" spans="2:51" s="12" customFormat="1" ht="13.5">
      <c r="B1053" s="194"/>
      <c r="D1053" s="187" t="s">
        <v>141</v>
      </c>
      <c r="E1053" s="195" t="s">
        <v>5</v>
      </c>
      <c r="F1053" s="196" t="s">
        <v>940</v>
      </c>
      <c r="H1053" s="197">
        <v>11.04</v>
      </c>
      <c r="I1053" s="198"/>
      <c r="L1053" s="194"/>
      <c r="M1053" s="199"/>
      <c r="N1053" s="200"/>
      <c r="O1053" s="200"/>
      <c r="P1053" s="200"/>
      <c r="Q1053" s="200"/>
      <c r="R1053" s="200"/>
      <c r="S1053" s="200"/>
      <c r="T1053" s="201"/>
      <c r="AT1053" s="195" t="s">
        <v>141</v>
      </c>
      <c r="AU1053" s="195" t="s">
        <v>87</v>
      </c>
      <c r="AV1053" s="12" t="s">
        <v>87</v>
      </c>
      <c r="AW1053" s="12" t="s">
        <v>41</v>
      </c>
      <c r="AX1053" s="12" t="s">
        <v>78</v>
      </c>
      <c r="AY1053" s="195" t="s">
        <v>132</v>
      </c>
    </row>
    <row r="1054" spans="2:51" s="12" customFormat="1" ht="13.5">
      <c r="B1054" s="194"/>
      <c r="D1054" s="187" t="s">
        <v>141</v>
      </c>
      <c r="E1054" s="195" t="s">
        <v>5</v>
      </c>
      <c r="F1054" s="196" t="s">
        <v>941</v>
      </c>
      <c r="H1054" s="197">
        <v>13.8</v>
      </c>
      <c r="I1054" s="198"/>
      <c r="L1054" s="194"/>
      <c r="M1054" s="199"/>
      <c r="N1054" s="200"/>
      <c r="O1054" s="200"/>
      <c r="P1054" s="200"/>
      <c r="Q1054" s="200"/>
      <c r="R1054" s="200"/>
      <c r="S1054" s="200"/>
      <c r="T1054" s="201"/>
      <c r="AT1054" s="195" t="s">
        <v>141</v>
      </c>
      <c r="AU1054" s="195" t="s">
        <v>87</v>
      </c>
      <c r="AV1054" s="12" t="s">
        <v>87</v>
      </c>
      <c r="AW1054" s="12" t="s">
        <v>41</v>
      </c>
      <c r="AX1054" s="12" t="s">
        <v>78</v>
      </c>
      <c r="AY1054" s="195" t="s">
        <v>132</v>
      </c>
    </row>
    <row r="1055" spans="2:51" s="12" customFormat="1" ht="13.5">
      <c r="B1055" s="194"/>
      <c r="D1055" s="187" t="s">
        <v>141</v>
      </c>
      <c r="E1055" s="195" t="s">
        <v>5</v>
      </c>
      <c r="F1055" s="196" t="s">
        <v>942</v>
      </c>
      <c r="H1055" s="197">
        <v>11.04</v>
      </c>
      <c r="I1055" s="198"/>
      <c r="L1055" s="194"/>
      <c r="M1055" s="199"/>
      <c r="N1055" s="200"/>
      <c r="O1055" s="200"/>
      <c r="P1055" s="200"/>
      <c r="Q1055" s="200"/>
      <c r="R1055" s="200"/>
      <c r="S1055" s="200"/>
      <c r="T1055" s="201"/>
      <c r="AT1055" s="195" t="s">
        <v>141</v>
      </c>
      <c r="AU1055" s="195" t="s">
        <v>87</v>
      </c>
      <c r="AV1055" s="12" t="s">
        <v>87</v>
      </c>
      <c r="AW1055" s="12" t="s">
        <v>41</v>
      </c>
      <c r="AX1055" s="12" t="s">
        <v>78</v>
      </c>
      <c r="AY1055" s="195" t="s">
        <v>132</v>
      </c>
    </row>
    <row r="1056" spans="2:51" s="12" customFormat="1" ht="13.5">
      <c r="B1056" s="194"/>
      <c r="D1056" s="187" t="s">
        <v>141</v>
      </c>
      <c r="E1056" s="195" t="s">
        <v>5</v>
      </c>
      <c r="F1056" s="196" t="s">
        <v>943</v>
      </c>
      <c r="H1056" s="197">
        <v>13.8</v>
      </c>
      <c r="I1056" s="198"/>
      <c r="L1056" s="194"/>
      <c r="M1056" s="199"/>
      <c r="N1056" s="200"/>
      <c r="O1056" s="200"/>
      <c r="P1056" s="200"/>
      <c r="Q1056" s="200"/>
      <c r="R1056" s="200"/>
      <c r="S1056" s="200"/>
      <c r="T1056" s="201"/>
      <c r="AT1056" s="195" t="s">
        <v>141</v>
      </c>
      <c r="AU1056" s="195" t="s">
        <v>87</v>
      </c>
      <c r="AV1056" s="12" t="s">
        <v>87</v>
      </c>
      <c r="AW1056" s="12" t="s">
        <v>41</v>
      </c>
      <c r="AX1056" s="12" t="s">
        <v>78</v>
      </c>
      <c r="AY1056" s="195" t="s">
        <v>132</v>
      </c>
    </row>
    <row r="1057" spans="2:51" s="12" customFormat="1" ht="13.5">
      <c r="B1057" s="194"/>
      <c r="D1057" s="187" t="s">
        <v>141</v>
      </c>
      <c r="E1057" s="195" t="s">
        <v>5</v>
      </c>
      <c r="F1057" s="196" t="s">
        <v>944</v>
      </c>
      <c r="H1057" s="197">
        <v>4.88</v>
      </c>
      <c r="I1057" s="198"/>
      <c r="L1057" s="194"/>
      <c r="M1057" s="199"/>
      <c r="N1057" s="200"/>
      <c r="O1057" s="200"/>
      <c r="P1057" s="200"/>
      <c r="Q1057" s="200"/>
      <c r="R1057" s="200"/>
      <c r="S1057" s="200"/>
      <c r="T1057" s="201"/>
      <c r="AT1057" s="195" t="s">
        <v>141</v>
      </c>
      <c r="AU1057" s="195" t="s">
        <v>87</v>
      </c>
      <c r="AV1057" s="12" t="s">
        <v>87</v>
      </c>
      <c r="AW1057" s="12" t="s">
        <v>41</v>
      </c>
      <c r="AX1057" s="12" t="s">
        <v>78</v>
      </c>
      <c r="AY1057" s="195" t="s">
        <v>132</v>
      </c>
    </row>
    <row r="1058" spans="2:51" s="12" customFormat="1" ht="13.5">
      <c r="B1058" s="194"/>
      <c r="D1058" s="187" t="s">
        <v>141</v>
      </c>
      <c r="E1058" s="195" t="s">
        <v>5</v>
      </c>
      <c r="F1058" s="196" t="s">
        <v>945</v>
      </c>
      <c r="H1058" s="197">
        <v>3</v>
      </c>
      <c r="I1058" s="198"/>
      <c r="L1058" s="194"/>
      <c r="M1058" s="199"/>
      <c r="N1058" s="200"/>
      <c r="O1058" s="200"/>
      <c r="P1058" s="200"/>
      <c r="Q1058" s="200"/>
      <c r="R1058" s="200"/>
      <c r="S1058" s="200"/>
      <c r="T1058" s="201"/>
      <c r="AT1058" s="195" t="s">
        <v>141</v>
      </c>
      <c r="AU1058" s="195" t="s">
        <v>87</v>
      </c>
      <c r="AV1058" s="12" t="s">
        <v>87</v>
      </c>
      <c r="AW1058" s="12" t="s">
        <v>41</v>
      </c>
      <c r="AX1058" s="12" t="s">
        <v>78</v>
      </c>
      <c r="AY1058" s="195" t="s">
        <v>132</v>
      </c>
    </row>
    <row r="1059" spans="2:51" s="12" customFormat="1" ht="13.5">
      <c r="B1059" s="194"/>
      <c r="D1059" s="187" t="s">
        <v>141</v>
      </c>
      <c r="E1059" s="195" t="s">
        <v>5</v>
      </c>
      <c r="F1059" s="196" t="s">
        <v>946</v>
      </c>
      <c r="H1059" s="197">
        <v>1.88</v>
      </c>
      <c r="I1059" s="198"/>
      <c r="L1059" s="194"/>
      <c r="M1059" s="199"/>
      <c r="N1059" s="200"/>
      <c r="O1059" s="200"/>
      <c r="P1059" s="200"/>
      <c r="Q1059" s="200"/>
      <c r="R1059" s="200"/>
      <c r="S1059" s="200"/>
      <c r="T1059" s="201"/>
      <c r="AT1059" s="195" t="s">
        <v>141</v>
      </c>
      <c r="AU1059" s="195" t="s">
        <v>87</v>
      </c>
      <c r="AV1059" s="12" t="s">
        <v>87</v>
      </c>
      <c r="AW1059" s="12" t="s">
        <v>41</v>
      </c>
      <c r="AX1059" s="12" t="s">
        <v>78</v>
      </c>
      <c r="AY1059" s="195" t="s">
        <v>132</v>
      </c>
    </row>
    <row r="1060" spans="2:51" s="12" customFormat="1" ht="13.5">
      <c r="B1060" s="194"/>
      <c r="D1060" s="187" t="s">
        <v>141</v>
      </c>
      <c r="E1060" s="195" t="s">
        <v>5</v>
      </c>
      <c r="F1060" s="196" t="s">
        <v>947</v>
      </c>
      <c r="H1060" s="197">
        <v>1.88</v>
      </c>
      <c r="I1060" s="198"/>
      <c r="L1060" s="194"/>
      <c r="M1060" s="199"/>
      <c r="N1060" s="200"/>
      <c r="O1060" s="200"/>
      <c r="P1060" s="200"/>
      <c r="Q1060" s="200"/>
      <c r="R1060" s="200"/>
      <c r="S1060" s="200"/>
      <c r="T1060" s="201"/>
      <c r="AT1060" s="195" t="s">
        <v>141</v>
      </c>
      <c r="AU1060" s="195" t="s">
        <v>87</v>
      </c>
      <c r="AV1060" s="12" t="s">
        <v>87</v>
      </c>
      <c r="AW1060" s="12" t="s">
        <v>41</v>
      </c>
      <c r="AX1060" s="12" t="s">
        <v>78</v>
      </c>
      <c r="AY1060" s="195" t="s">
        <v>132</v>
      </c>
    </row>
    <row r="1061" spans="2:51" s="12" customFormat="1" ht="13.5">
      <c r="B1061" s="194"/>
      <c r="D1061" s="187" t="s">
        <v>141</v>
      </c>
      <c r="E1061" s="195" t="s">
        <v>5</v>
      </c>
      <c r="F1061" s="196" t="s">
        <v>948</v>
      </c>
      <c r="H1061" s="197">
        <v>3</v>
      </c>
      <c r="I1061" s="198"/>
      <c r="L1061" s="194"/>
      <c r="M1061" s="199"/>
      <c r="N1061" s="200"/>
      <c r="O1061" s="200"/>
      <c r="P1061" s="200"/>
      <c r="Q1061" s="200"/>
      <c r="R1061" s="200"/>
      <c r="S1061" s="200"/>
      <c r="T1061" s="201"/>
      <c r="AT1061" s="195" t="s">
        <v>141</v>
      </c>
      <c r="AU1061" s="195" t="s">
        <v>87</v>
      </c>
      <c r="AV1061" s="12" t="s">
        <v>87</v>
      </c>
      <c r="AW1061" s="12" t="s">
        <v>41</v>
      </c>
      <c r="AX1061" s="12" t="s">
        <v>78</v>
      </c>
      <c r="AY1061" s="195" t="s">
        <v>132</v>
      </c>
    </row>
    <row r="1062" spans="2:51" s="12" customFormat="1" ht="13.5">
      <c r="B1062" s="194"/>
      <c r="D1062" s="187" t="s">
        <v>141</v>
      </c>
      <c r="E1062" s="195" t="s">
        <v>5</v>
      </c>
      <c r="F1062" s="196" t="s">
        <v>949</v>
      </c>
      <c r="H1062" s="197">
        <v>2.8</v>
      </c>
      <c r="I1062" s="198"/>
      <c r="L1062" s="194"/>
      <c r="M1062" s="199"/>
      <c r="N1062" s="200"/>
      <c r="O1062" s="200"/>
      <c r="P1062" s="200"/>
      <c r="Q1062" s="200"/>
      <c r="R1062" s="200"/>
      <c r="S1062" s="200"/>
      <c r="T1062" s="201"/>
      <c r="AT1062" s="195" t="s">
        <v>141</v>
      </c>
      <c r="AU1062" s="195" t="s">
        <v>87</v>
      </c>
      <c r="AV1062" s="12" t="s">
        <v>87</v>
      </c>
      <c r="AW1062" s="12" t="s">
        <v>41</v>
      </c>
      <c r="AX1062" s="12" t="s">
        <v>78</v>
      </c>
      <c r="AY1062" s="195" t="s">
        <v>132</v>
      </c>
    </row>
    <row r="1063" spans="2:51" s="12" customFormat="1" ht="13.5">
      <c r="B1063" s="194"/>
      <c r="D1063" s="187" t="s">
        <v>141</v>
      </c>
      <c r="E1063" s="195" t="s">
        <v>5</v>
      </c>
      <c r="F1063" s="196" t="s">
        <v>950</v>
      </c>
      <c r="H1063" s="197">
        <v>1.91</v>
      </c>
      <c r="I1063" s="198"/>
      <c r="L1063" s="194"/>
      <c r="M1063" s="199"/>
      <c r="N1063" s="200"/>
      <c r="O1063" s="200"/>
      <c r="P1063" s="200"/>
      <c r="Q1063" s="200"/>
      <c r="R1063" s="200"/>
      <c r="S1063" s="200"/>
      <c r="T1063" s="201"/>
      <c r="AT1063" s="195" t="s">
        <v>141</v>
      </c>
      <c r="AU1063" s="195" t="s">
        <v>87</v>
      </c>
      <c r="AV1063" s="12" t="s">
        <v>87</v>
      </c>
      <c r="AW1063" s="12" t="s">
        <v>41</v>
      </c>
      <c r="AX1063" s="12" t="s">
        <v>78</v>
      </c>
      <c r="AY1063" s="195" t="s">
        <v>132</v>
      </c>
    </row>
    <row r="1064" spans="2:51" s="12" customFormat="1" ht="13.5">
      <c r="B1064" s="194"/>
      <c r="D1064" s="187" t="s">
        <v>141</v>
      </c>
      <c r="E1064" s="195" t="s">
        <v>5</v>
      </c>
      <c r="F1064" s="196" t="s">
        <v>951</v>
      </c>
      <c r="H1064" s="197">
        <v>2.1</v>
      </c>
      <c r="I1064" s="198"/>
      <c r="L1064" s="194"/>
      <c r="M1064" s="199"/>
      <c r="N1064" s="200"/>
      <c r="O1064" s="200"/>
      <c r="P1064" s="200"/>
      <c r="Q1064" s="200"/>
      <c r="R1064" s="200"/>
      <c r="S1064" s="200"/>
      <c r="T1064" s="201"/>
      <c r="AT1064" s="195" t="s">
        <v>141</v>
      </c>
      <c r="AU1064" s="195" t="s">
        <v>87</v>
      </c>
      <c r="AV1064" s="12" t="s">
        <v>87</v>
      </c>
      <c r="AW1064" s="12" t="s">
        <v>41</v>
      </c>
      <c r="AX1064" s="12" t="s">
        <v>78</v>
      </c>
      <c r="AY1064" s="195" t="s">
        <v>132</v>
      </c>
    </row>
    <row r="1065" spans="2:51" s="12" customFormat="1" ht="13.5">
      <c r="B1065" s="194"/>
      <c r="D1065" s="187" t="s">
        <v>141</v>
      </c>
      <c r="E1065" s="195" t="s">
        <v>5</v>
      </c>
      <c r="F1065" s="196" t="s">
        <v>952</v>
      </c>
      <c r="H1065" s="197">
        <v>3</v>
      </c>
      <c r="I1065" s="198"/>
      <c r="L1065" s="194"/>
      <c r="M1065" s="199"/>
      <c r="N1065" s="200"/>
      <c r="O1065" s="200"/>
      <c r="P1065" s="200"/>
      <c r="Q1065" s="200"/>
      <c r="R1065" s="200"/>
      <c r="S1065" s="200"/>
      <c r="T1065" s="201"/>
      <c r="AT1065" s="195" t="s">
        <v>141</v>
      </c>
      <c r="AU1065" s="195" t="s">
        <v>87</v>
      </c>
      <c r="AV1065" s="12" t="s">
        <v>87</v>
      </c>
      <c r="AW1065" s="12" t="s">
        <v>41</v>
      </c>
      <c r="AX1065" s="12" t="s">
        <v>78</v>
      </c>
      <c r="AY1065" s="195" t="s">
        <v>132</v>
      </c>
    </row>
    <row r="1066" spans="2:51" s="12" customFormat="1" ht="13.5">
      <c r="B1066" s="194"/>
      <c r="D1066" s="187" t="s">
        <v>141</v>
      </c>
      <c r="E1066" s="195" t="s">
        <v>5</v>
      </c>
      <c r="F1066" s="196" t="s">
        <v>953</v>
      </c>
      <c r="H1066" s="197">
        <v>1.46</v>
      </c>
      <c r="I1066" s="198"/>
      <c r="L1066" s="194"/>
      <c r="M1066" s="199"/>
      <c r="N1066" s="200"/>
      <c r="O1066" s="200"/>
      <c r="P1066" s="200"/>
      <c r="Q1066" s="200"/>
      <c r="R1066" s="200"/>
      <c r="S1066" s="200"/>
      <c r="T1066" s="201"/>
      <c r="AT1066" s="195" t="s">
        <v>141</v>
      </c>
      <c r="AU1066" s="195" t="s">
        <v>87</v>
      </c>
      <c r="AV1066" s="12" t="s">
        <v>87</v>
      </c>
      <c r="AW1066" s="12" t="s">
        <v>41</v>
      </c>
      <c r="AX1066" s="12" t="s">
        <v>78</v>
      </c>
      <c r="AY1066" s="195" t="s">
        <v>132</v>
      </c>
    </row>
    <row r="1067" spans="2:51" s="12" customFormat="1" ht="13.5">
      <c r="B1067" s="194"/>
      <c r="D1067" s="187" t="s">
        <v>141</v>
      </c>
      <c r="E1067" s="195" t="s">
        <v>5</v>
      </c>
      <c r="F1067" s="196" t="s">
        <v>954</v>
      </c>
      <c r="H1067" s="197">
        <v>11.28</v>
      </c>
      <c r="I1067" s="198"/>
      <c r="L1067" s="194"/>
      <c r="M1067" s="199"/>
      <c r="N1067" s="200"/>
      <c r="O1067" s="200"/>
      <c r="P1067" s="200"/>
      <c r="Q1067" s="200"/>
      <c r="R1067" s="200"/>
      <c r="S1067" s="200"/>
      <c r="T1067" s="201"/>
      <c r="AT1067" s="195" t="s">
        <v>141</v>
      </c>
      <c r="AU1067" s="195" t="s">
        <v>87</v>
      </c>
      <c r="AV1067" s="12" t="s">
        <v>87</v>
      </c>
      <c r="AW1067" s="12" t="s">
        <v>41</v>
      </c>
      <c r="AX1067" s="12" t="s">
        <v>78</v>
      </c>
      <c r="AY1067" s="195" t="s">
        <v>132</v>
      </c>
    </row>
    <row r="1068" spans="2:51" s="12" customFormat="1" ht="13.5">
      <c r="B1068" s="194"/>
      <c r="D1068" s="187" t="s">
        <v>141</v>
      </c>
      <c r="E1068" s="195" t="s">
        <v>5</v>
      </c>
      <c r="F1068" s="196" t="s">
        <v>955</v>
      </c>
      <c r="H1068" s="197">
        <v>13.1</v>
      </c>
      <c r="I1068" s="198"/>
      <c r="L1068" s="194"/>
      <c r="M1068" s="199"/>
      <c r="N1068" s="200"/>
      <c r="O1068" s="200"/>
      <c r="P1068" s="200"/>
      <c r="Q1068" s="200"/>
      <c r="R1068" s="200"/>
      <c r="S1068" s="200"/>
      <c r="T1068" s="201"/>
      <c r="AT1068" s="195" t="s">
        <v>141</v>
      </c>
      <c r="AU1068" s="195" t="s">
        <v>87</v>
      </c>
      <c r="AV1068" s="12" t="s">
        <v>87</v>
      </c>
      <c r="AW1068" s="12" t="s">
        <v>41</v>
      </c>
      <c r="AX1068" s="12" t="s">
        <v>78</v>
      </c>
      <c r="AY1068" s="195" t="s">
        <v>132</v>
      </c>
    </row>
    <row r="1069" spans="2:51" s="12" customFormat="1" ht="13.5">
      <c r="B1069" s="194"/>
      <c r="D1069" s="187" t="s">
        <v>141</v>
      </c>
      <c r="E1069" s="195" t="s">
        <v>5</v>
      </c>
      <c r="F1069" s="196" t="s">
        <v>956</v>
      </c>
      <c r="H1069" s="197">
        <v>2.04</v>
      </c>
      <c r="I1069" s="198"/>
      <c r="L1069" s="194"/>
      <c r="M1069" s="199"/>
      <c r="N1069" s="200"/>
      <c r="O1069" s="200"/>
      <c r="P1069" s="200"/>
      <c r="Q1069" s="200"/>
      <c r="R1069" s="200"/>
      <c r="S1069" s="200"/>
      <c r="T1069" s="201"/>
      <c r="AT1069" s="195" t="s">
        <v>141</v>
      </c>
      <c r="AU1069" s="195" t="s">
        <v>87</v>
      </c>
      <c r="AV1069" s="12" t="s">
        <v>87</v>
      </c>
      <c r="AW1069" s="12" t="s">
        <v>41</v>
      </c>
      <c r="AX1069" s="12" t="s">
        <v>78</v>
      </c>
      <c r="AY1069" s="195" t="s">
        <v>132</v>
      </c>
    </row>
    <row r="1070" spans="2:51" s="12" customFormat="1" ht="13.5">
      <c r="B1070" s="194"/>
      <c r="D1070" s="187" t="s">
        <v>141</v>
      </c>
      <c r="E1070" s="195" t="s">
        <v>5</v>
      </c>
      <c r="F1070" s="196" t="s">
        <v>990</v>
      </c>
      <c r="H1070" s="197">
        <v>1.8</v>
      </c>
      <c r="I1070" s="198"/>
      <c r="L1070" s="194"/>
      <c r="M1070" s="199"/>
      <c r="N1070" s="200"/>
      <c r="O1070" s="200"/>
      <c r="P1070" s="200"/>
      <c r="Q1070" s="200"/>
      <c r="R1070" s="200"/>
      <c r="S1070" s="200"/>
      <c r="T1070" s="201"/>
      <c r="AT1070" s="195" t="s">
        <v>141</v>
      </c>
      <c r="AU1070" s="195" t="s">
        <v>87</v>
      </c>
      <c r="AV1070" s="12" t="s">
        <v>87</v>
      </c>
      <c r="AW1070" s="12" t="s">
        <v>41</v>
      </c>
      <c r="AX1070" s="12" t="s">
        <v>78</v>
      </c>
      <c r="AY1070" s="195" t="s">
        <v>132</v>
      </c>
    </row>
    <row r="1071" spans="2:51" s="12" customFormat="1" ht="13.5">
      <c r="B1071" s="194"/>
      <c r="D1071" s="187" t="s">
        <v>141</v>
      </c>
      <c r="E1071" s="195" t="s">
        <v>5</v>
      </c>
      <c r="F1071" s="196" t="s">
        <v>958</v>
      </c>
      <c r="H1071" s="197">
        <v>1.4</v>
      </c>
      <c r="I1071" s="198"/>
      <c r="L1071" s="194"/>
      <c r="M1071" s="199"/>
      <c r="N1071" s="200"/>
      <c r="O1071" s="200"/>
      <c r="P1071" s="200"/>
      <c r="Q1071" s="200"/>
      <c r="R1071" s="200"/>
      <c r="S1071" s="200"/>
      <c r="T1071" s="201"/>
      <c r="AT1071" s="195" t="s">
        <v>141</v>
      </c>
      <c r="AU1071" s="195" t="s">
        <v>87</v>
      </c>
      <c r="AV1071" s="12" t="s">
        <v>87</v>
      </c>
      <c r="AW1071" s="12" t="s">
        <v>41</v>
      </c>
      <c r="AX1071" s="12" t="s">
        <v>78</v>
      </c>
      <c r="AY1071" s="195" t="s">
        <v>132</v>
      </c>
    </row>
    <row r="1072" spans="2:51" s="12" customFormat="1" ht="13.5">
      <c r="B1072" s="194"/>
      <c r="D1072" s="187" t="s">
        <v>141</v>
      </c>
      <c r="E1072" s="195" t="s">
        <v>5</v>
      </c>
      <c r="F1072" s="196" t="s">
        <v>959</v>
      </c>
      <c r="H1072" s="197">
        <v>2.8</v>
      </c>
      <c r="I1072" s="198"/>
      <c r="L1072" s="194"/>
      <c r="M1072" s="199"/>
      <c r="N1072" s="200"/>
      <c r="O1072" s="200"/>
      <c r="P1072" s="200"/>
      <c r="Q1072" s="200"/>
      <c r="R1072" s="200"/>
      <c r="S1072" s="200"/>
      <c r="T1072" s="201"/>
      <c r="AT1072" s="195" t="s">
        <v>141</v>
      </c>
      <c r="AU1072" s="195" t="s">
        <v>87</v>
      </c>
      <c r="AV1072" s="12" t="s">
        <v>87</v>
      </c>
      <c r="AW1072" s="12" t="s">
        <v>41</v>
      </c>
      <c r="AX1072" s="12" t="s">
        <v>78</v>
      </c>
      <c r="AY1072" s="195" t="s">
        <v>132</v>
      </c>
    </row>
    <row r="1073" spans="2:65" s="12" customFormat="1" ht="13.5">
      <c r="B1073" s="194"/>
      <c r="D1073" s="187" t="s">
        <v>141</v>
      </c>
      <c r="E1073" s="195" t="s">
        <v>5</v>
      </c>
      <c r="F1073" s="196" t="s">
        <v>960</v>
      </c>
      <c r="H1073" s="197">
        <v>1.93</v>
      </c>
      <c r="I1073" s="198"/>
      <c r="L1073" s="194"/>
      <c r="M1073" s="199"/>
      <c r="N1073" s="200"/>
      <c r="O1073" s="200"/>
      <c r="P1073" s="200"/>
      <c r="Q1073" s="200"/>
      <c r="R1073" s="200"/>
      <c r="S1073" s="200"/>
      <c r="T1073" s="201"/>
      <c r="AT1073" s="195" t="s">
        <v>141</v>
      </c>
      <c r="AU1073" s="195" t="s">
        <v>87</v>
      </c>
      <c r="AV1073" s="12" t="s">
        <v>87</v>
      </c>
      <c r="AW1073" s="12" t="s">
        <v>41</v>
      </c>
      <c r="AX1073" s="12" t="s">
        <v>78</v>
      </c>
      <c r="AY1073" s="195" t="s">
        <v>132</v>
      </c>
    </row>
    <row r="1074" spans="2:65" s="12" customFormat="1" ht="13.5">
      <c r="B1074" s="194"/>
      <c r="D1074" s="187" t="s">
        <v>141</v>
      </c>
      <c r="E1074" s="195" t="s">
        <v>5</v>
      </c>
      <c r="F1074" s="196" t="s">
        <v>961</v>
      </c>
      <c r="H1074" s="197">
        <v>1.1499999999999999</v>
      </c>
      <c r="I1074" s="198"/>
      <c r="L1074" s="194"/>
      <c r="M1074" s="199"/>
      <c r="N1074" s="200"/>
      <c r="O1074" s="200"/>
      <c r="P1074" s="200"/>
      <c r="Q1074" s="200"/>
      <c r="R1074" s="200"/>
      <c r="S1074" s="200"/>
      <c r="T1074" s="201"/>
      <c r="AT1074" s="195" t="s">
        <v>141</v>
      </c>
      <c r="AU1074" s="195" t="s">
        <v>87</v>
      </c>
      <c r="AV1074" s="12" t="s">
        <v>87</v>
      </c>
      <c r="AW1074" s="12" t="s">
        <v>41</v>
      </c>
      <c r="AX1074" s="12" t="s">
        <v>78</v>
      </c>
      <c r="AY1074" s="195" t="s">
        <v>132</v>
      </c>
    </row>
    <row r="1075" spans="2:65" s="12" customFormat="1" ht="13.5">
      <c r="B1075" s="194"/>
      <c r="D1075" s="187" t="s">
        <v>141</v>
      </c>
      <c r="E1075" s="195" t="s">
        <v>5</v>
      </c>
      <c r="F1075" s="196" t="s">
        <v>962</v>
      </c>
      <c r="H1075" s="197">
        <v>4.5999999999999996</v>
      </c>
      <c r="I1075" s="198"/>
      <c r="L1075" s="194"/>
      <c r="M1075" s="199"/>
      <c r="N1075" s="200"/>
      <c r="O1075" s="200"/>
      <c r="P1075" s="200"/>
      <c r="Q1075" s="200"/>
      <c r="R1075" s="200"/>
      <c r="S1075" s="200"/>
      <c r="T1075" s="201"/>
      <c r="AT1075" s="195" t="s">
        <v>141</v>
      </c>
      <c r="AU1075" s="195" t="s">
        <v>87</v>
      </c>
      <c r="AV1075" s="12" t="s">
        <v>87</v>
      </c>
      <c r="AW1075" s="12" t="s">
        <v>41</v>
      </c>
      <c r="AX1075" s="12" t="s">
        <v>78</v>
      </c>
      <c r="AY1075" s="195" t="s">
        <v>132</v>
      </c>
    </row>
    <row r="1076" spans="2:65" s="12" customFormat="1" ht="13.5">
      <c r="B1076" s="194"/>
      <c r="D1076" s="187" t="s">
        <v>141</v>
      </c>
      <c r="E1076" s="195" t="s">
        <v>5</v>
      </c>
      <c r="F1076" s="196" t="s">
        <v>963</v>
      </c>
      <c r="H1076" s="197">
        <v>0.72</v>
      </c>
      <c r="I1076" s="198"/>
      <c r="L1076" s="194"/>
      <c r="M1076" s="199"/>
      <c r="N1076" s="200"/>
      <c r="O1076" s="200"/>
      <c r="P1076" s="200"/>
      <c r="Q1076" s="200"/>
      <c r="R1076" s="200"/>
      <c r="S1076" s="200"/>
      <c r="T1076" s="201"/>
      <c r="AT1076" s="195" t="s">
        <v>141</v>
      </c>
      <c r="AU1076" s="195" t="s">
        <v>87</v>
      </c>
      <c r="AV1076" s="12" t="s">
        <v>87</v>
      </c>
      <c r="AW1076" s="12" t="s">
        <v>41</v>
      </c>
      <c r="AX1076" s="12" t="s">
        <v>78</v>
      </c>
      <c r="AY1076" s="195" t="s">
        <v>132</v>
      </c>
    </row>
    <row r="1077" spans="2:65" s="12" customFormat="1" ht="13.5">
      <c r="B1077" s="194"/>
      <c r="D1077" s="187" t="s">
        <v>141</v>
      </c>
      <c r="E1077" s="195" t="s">
        <v>5</v>
      </c>
      <c r="F1077" s="196" t="s">
        <v>964</v>
      </c>
      <c r="H1077" s="197">
        <v>2.15</v>
      </c>
      <c r="I1077" s="198"/>
      <c r="L1077" s="194"/>
      <c r="M1077" s="199"/>
      <c r="N1077" s="200"/>
      <c r="O1077" s="200"/>
      <c r="P1077" s="200"/>
      <c r="Q1077" s="200"/>
      <c r="R1077" s="200"/>
      <c r="S1077" s="200"/>
      <c r="T1077" s="201"/>
      <c r="AT1077" s="195" t="s">
        <v>141</v>
      </c>
      <c r="AU1077" s="195" t="s">
        <v>87</v>
      </c>
      <c r="AV1077" s="12" t="s">
        <v>87</v>
      </c>
      <c r="AW1077" s="12" t="s">
        <v>41</v>
      </c>
      <c r="AX1077" s="12" t="s">
        <v>78</v>
      </c>
      <c r="AY1077" s="195" t="s">
        <v>132</v>
      </c>
    </row>
    <row r="1078" spans="2:65" s="14" customFormat="1" ht="13.5">
      <c r="B1078" s="210"/>
      <c r="D1078" s="187" t="s">
        <v>141</v>
      </c>
      <c r="E1078" s="211" t="s">
        <v>5</v>
      </c>
      <c r="F1078" s="212" t="s">
        <v>160</v>
      </c>
      <c r="H1078" s="213">
        <v>210.86</v>
      </c>
      <c r="I1078" s="214"/>
      <c r="L1078" s="210"/>
      <c r="M1078" s="215"/>
      <c r="N1078" s="216"/>
      <c r="O1078" s="216"/>
      <c r="P1078" s="216"/>
      <c r="Q1078" s="216"/>
      <c r="R1078" s="216"/>
      <c r="S1078" s="216"/>
      <c r="T1078" s="217"/>
      <c r="AT1078" s="211" t="s">
        <v>141</v>
      </c>
      <c r="AU1078" s="211" t="s">
        <v>87</v>
      </c>
      <c r="AV1078" s="14" t="s">
        <v>139</v>
      </c>
      <c r="AW1078" s="14" t="s">
        <v>41</v>
      </c>
      <c r="AX1078" s="14" t="s">
        <v>25</v>
      </c>
      <c r="AY1078" s="211" t="s">
        <v>132</v>
      </c>
    </row>
    <row r="1079" spans="2:65" s="1" customFormat="1" ht="25.5" customHeight="1">
      <c r="B1079" s="173"/>
      <c r="C1079" s="174" t="s">
        <v>991</v>
      </c>
      <c r="D1079" s="174" t="s">
        <v>135</v>
      </c>
      <c r="E1079" s="175" t="s">
        <v>992</v>
      </c>
      <c r="F1079" s="176" t="s">
        <v>993</v>
      </c>
      <c r="G1079" s="177" t="s">
        <v>846</v>
      </c>
      <c r="H1079" s="178">
        <v>230</v>
      </c>
      <c r="I1079" s="179"/>
      <c r="J1079" s="180">
        <f>ROUND(I1079*H1079,2)</f>
        <v>0</v>
      </c>
      <c r="K1079" s="176" t="s">
        <v>5</v>
      </c>
      <c r="L1079" s="42"/>
      <c r="M1079" s="181" t="s">
        <v>5</v>
      </c>
      <c r="N1079" s="182" t="s">
        <v>49</v>
      </c>
      <c r="O1079" s="43"/>
      <c r="P1079" s="183">
        <f>O1079*H1079</f>
        <v>0</v>
      </c>
      <c r="Q1079" s="183">
        <v>0</v>
      </c>
      <c r="R1079" s="183">
        <f>Q1079*H1079</f>
        <v>0</v>
      </c>
      <c r="S1079" s="183">
        <v>0</v>
      </c>
      <c r="T1079" s="184">
        <f>S1079*H1079</f>
        <v>0</v>
      </c>
      <c r="AR1079" s="24" t="s">
        <v>461</v>
      </c>
      <c r="AT1079" s="24" t="s">
        <v>135</v>
      </c>
      <c r="AU1079" s="24" t="s">
        <v>87</v>
      </c>
      <c r="AY1079" s="24" t="s">
        <v>132</v>
      </c>
      <c r="BE1079" s="185">
        <f>IF(N1079="základní",J1079,0)</f>
        <v>0</v>
      </c>
      <c r="BF1079" s="185">
        <f>IF(N1079="snížená",J1079,0)</f>
        <v>0</v>
      </c>
      <c r="BG1079" s="185">
        <f>IF(N1079="zákl. přenesená",J1079,0)</f>
        <v>0</v>
      </c>
      <c r="BH1079" s="185">
        <f>IF(N1079="sníž. přenesená",J1079,0)</f>
        <v>0</v>
      </c>
      <c r="BI1079" s="185">
        <f>IF(N1079="nulová",J1079,0)</f>
        <v>0</v>
      </c>
      <c r="BJ1079" s="24" t="s">
        <v>25</v>
      </c>
      <c r="BK1079" s="185">
        <f>ROUND(I1079*H1079,2)</f>
        <v>0</v>
      </c>
      <c r="BL1079" s="24" t="s">
        <v>461</v>
      </c>
      <c r="BM1079" s="24" t="s">
        <v>994</v>
      </c>
    </row>
    <row r="1080" spans="2:65" s="12" customFormat="1" ht="13.5">
      <c r="B1080" s="194"/>
      <c r="D1080" s="187" t="s">
        <v>141</v>
      </c>
      <c r="E1080" s="195" t="s">
        <v>5</v>
      </c>
      <c r="F1080" s="196" t="s">
        <v>995</v>
      </c>
      <c r="H1080" s="197">
        <v>4</v>
      </c>
      <c r="I1080" s="198"/>
      <c r="L1080" s="194"/>
      <c r="M1080" s="199"/>
      <c r="N1080" s="200"/>
      <c r="O1080" s="200"/>
      <c r="P1080" s="200"/>
      <c r="Q1080" s="200"/>
      <c r="R1080" s="200"/>
      <c r="S1080" s="200"/>
      <c r="T1080" s="201"/>
      <c r="AT1080" s="195" t="s">
        <v>141</v>
      </c>
      <c r="AU1080" s="195" t="s">
        <v>87</v>
      </c>
      <c r="AV1080" s="12" t="s">
        <v>87</v>
      </c>
      <c r="AW1080" s="12" t="s">
        <v>41</v>
      </c>
      <c r="AX1080" s="12" t="s">
        <v>78</v>
      </c>
      <c r="AY1080" s="195" t="s">
        <v>132</v>
      </c>
    </row>
    <row r="1081" spans="2:65" s="12" customFormat="1" ht="13.5">
      <c r="B1081" s="194"/>
      <c r="D1081" s="187" t="s">
        <v>141</v>
      </c>
      <c r="E1081" s="195" t="s">
        <v>5</v>
      </c>
      <c r="F1081" s="196" t="s">
        <v>996</v>
      </c>
      <c r="H1081" s="197">
        <v>2</v>
      </c>
      <c r="I1081" s="198"/>
      <c r="L1081" s="194"/>
      <c r="M1081" s="199"/>
      <c r="N1081" s="200"/>
      <c r="O1081" s="200"/>
      <c r="P1081" s="200"/>
      <c r="Q1081" s="200"/>
      <c r="R1081" s="200"/>
      <c r="S1081" s="200"/>
      <c r="T1081" s="201"/>
      <c r="AT1081" s="195" t="s">
        <v>141</v>
      </c>
      <c r="AU1081" s="195" t="s">
        <v>87</v>
      </c>
      <c r="AV1081" s="12" t="s">
        <v>87</v>
      </c>
      <c r="AW1081" s="12" t="s">
        <v>41</v>
      </c>
      <c r="AX1081" s="12" t="s">
        <v>78</v>
      </c>
      <c r="AY1081" s="195" t="s">
        <v>132</v>
      </c>
    </row>
    <row r="1082" spans="2:65" s="12" customFormat="1" ht="13.5">
      <c r="B1082" s="194"/>
      <c r="D1082" s="187" t="s">
        <v>141</v>
      </c>
      <c r="E1082" s="195" t="s">
        <v>5</v>
      </c>
      <c r="F1082" s="196" t="s">
        <v>997</v>
      </c>
      <c r="H1082" s="197">
        <v>2</v>
      </c>
      <c r="I1082" s="198"/>
      <c r="L1082" s="194"/>
      <c r="M1082" s="199"/>
      <c r="N1082" s="200"/>
      <c r="O1082" s="200"/>
      <c r="P1082" s="200"/>
      <c r="Q1082" s="200"/>
      <c r="R1082" s="200"/>
      <c r="S1082" s="200"/>
      <c r="T1082" s="201"/>
      <c r="AT1082" s="195" t="s">
        <v>141</v>
      </c>
      <c r="AU1082" s="195" t="s">
        <v>87</v>
      </c>
      <c r="AV1082" s="12" t="s">
        <v>87</v>
      </c>
      <c r="AW1082" s="12" t="s">
        <v>41</v>
      </c>
      <c r="AX1082" s="12" t="s">
        <v>78</v>
      </c>
      <c r="AY1082" s="195" t="s">
        <v>132</v>
      </c>
    </row>
    <row r="1083" spans="2:65" s="12" customFormat="1" ht="13.5">
      <c r="B1083" s="194"/>
      <c r="D1083" s="187" t="s">
        <v>141</v>
      </c>
      <c r="E1083" s="195" t="s">
        <v>5</v>
      </c>
      <c r="F1083" s="196" t="s">
        <v>998</v>
      </c>
      <c r="H1083" s="197">
        <v>2</v>
      </c>
      <c r="I1083" s="198"/>
      <c r="L1083" s="194"/>
      <c r="M1083" s="199"/>
      <c r="N1083" s="200"/>
      <c r="O1083" s="200"/>
      <c r="P1083" s="200"/>
      <c r="Q1083" s="200"/>
      <c r="R1083" s="200"/>
      <c r="S1083" s="200"/>
      <c r="T1083" s="201"/>
      <c r="AT1083" s="195" t="s">
        <v>141</v>
      </c>
      <c r="AU1083" s="195" t="s">
        <v>87</v>
      </c>
      <c r="AV1083" s="12" t="s">
        <v>87</v>
      </c>
      <c r="AW1083" s="12" t="s">
        <v>41</v>
      </c>
      <c r="AX1083" s="12" t="s">
        <v>78</v>
      </c>
      <c r="AY1083" s="195" t="s">
        <v>132</v>
      </c>
    </row>
    <row r="1084" spans="2:65" s="12" customFormat="1" ht="13.5">
      <c r="B1084" s="194"/>
      <c r="D1084" s="187" t="s">
        <v>141</v>
      </c>
      <c r="E1084" s="195" t="s">
        <v>5</v>
      </c>
      <c r="F1084" s="196" t="s">
        <v>999</v>
      </c>
      <c r="H1084" s="197">
        <v>2</v>
      </c>
      <c r="I1084" s="198"/>
      <c r="L1084" s="194"/>
      <c r="M1084" s="199"/>
      <c r="N1084" s="200"/>
      <c r="O1084" s="200"/>
      <c r="P1084" s="200"/>
      <c r="Q1084" s="200"/>
      <c r="R1084" s="200"/>
      <c r="S1084" s="200"/>
      <c r="T1084" s="201"/>
      <c r="AT1084" s="195" t="s">
        <v>141</v>
      </c>
      <c r="AU1084" s="195" t="s">
        <v>87</v>
      </c>
      <c r="AV1084" s="12" t="s">
        <v>87</v>
      </c>
      <c r="AW1084" s="12" t="s">
        <v>41</v>
      </c>
      <c r="AX1084" s="12" t="s">
        <v>78</v>
      </c>
      <c r="AY1084" s="195" t="s">
        <v>132</v>
      </c>
    </row>
    <row r="1085" spans="2:65" s="12" customFormat="1" ht="13.5">
      <c r="B1085" s="194"/>
      <c r="D1085" s="187" t="s">
        <v>141</v>
      </c>
      <c r="E1085" s="195" t="s">
        <v>5</v>
      </c>
      <c r="F1085" s="196" t="s">
        <v>1000</v>
      </c>
      <c r="H1085" s="197">
        <v>2</v>
      </c>
      <c r="I1085" s="198"/>
      <c r="L1085" s="194"/>
      <c r="M1085" s="199"/>
      <c r="N1085" s="200"/>
      <c r="O1085" s="200"/>
      <c r="P1085" s="200"/>
      <c r="Q1085" s="200"/>
      <c r="R1085" s="200"/>
      <c r="S1085" s="200"/>
      <c r="T1085" s="201"/>
      <c r="AT1085" s="195" t="s">
        <v>141</v>
      </c>
      <c r="AU1085" s="195" t="s">
        <v>87</v>
      </c>
      <c r="AV1085" s="12" t="s">
        <v>87</v>
      </c>
      <c r="AW1085" s="12" t="s">
        <v>41</v>
      </c>
      <c r="AX1085" s="12" t="s">
        <v>78</v>
      </c>
      <c r="AY1085" s="195" t="s">
        <v>132</v>
      </c>
    </row>
    <row r="1086" spans="2:65" s="12" customFormat="1" ht="13.5">
      <c r="B1086" s="194"/>
      <c r="D1086" s="187" t="s">
        <v>141</v>
      </c>
      <c r="E1086" s="195" t="s">
        <v>5</v>
      </c>
      <c r="F1086" s="196" t="s">
        <v>1001</v>
      </c>
      <c r="H1086" s="197">
        <v>4</v>
      </c>
      <c r="I1086" s="198"/>
      <c r="L1086" s="194"/>
      <c r="M1086" s="199"/>
      <c r="N1086" s="200"/>
      <c r="O1086" s="200"/>
      <c r="P1086" s="200"/>
      <c r="Q1086" s="200"/>
      <c r="R1086" s="200"/>
      <c r="S1086" s="200"/>
      <c r="T1086" s="201"/>
      <c r="AT1086" s="195" t="s">
        <v>141</v>
      </c>
      <c r="AU1086" s="195" t="s">
        <v>87</v>
      </c>
      <c r="AV1086" s="12" t="s">
        <v>87</v>
      </c>
      <c r="AW1086" s="12" t="s">
        <v>41</v>
      </c>
      <c r="AX1086" s="12" t="s">
        <v>78</v>
      </c>
      <c r="AY1086" s="195" t="s">
        <v>132</v>
      </c>
    </row>
    <row r="1087" spans="2:65" s="12" customFormat="1" ht="13.5">
      <c r="B1087" s="194"/>
      <c r="D1087" s="187" t="s">
        <v>141</v>
      </c>
      <c r="E1087" s="195" t="s">
        <v>5</v>
      </c>
      <c r="F1087" s="196" t="s">
        <v>1002</v>
      </c>
      <c r="H1087" s="197">
        <v>2</v>
      </c>
      <c r="I1087" s="198"/>
      <c r="L1087" s="194"/>
      <c r="M1087" s="199"/>
      <c r="N1087" s="200"/>
      <c r="O1087" s="200"/>
      <c r="P1087" s="200"/>
      <c r="Q1087" s="200"/>
      <c r="R1087" s="200"/>
      <c r="S1087" s="200"/>
      <c r="T1087" s="201"/>
      <c r="AT1087" s="195" t="s">
        <v>141</v>
      </c>
      <c r="AU1087" s="195" t="s">
        <v>87</v>
      </c>
      <c r="AV1087" s="12" t="s">
        <v>87</v>
      </c>
      <c r="AW1087" s="12" t="s">
        <v>41</v>
      </c>
      <c r="AX1087" s="12" t="s">
        <v>78</v>
      </c>
      <c r="AY1087" s="195" t="s">
        <v>132</v>
      </c>
    </row>
    <row r="1088" spans="2:65" s="12" customFormat="1" ht="13.5">
      <c r="B1088" s="194"/>
      <c r="D1088" s="187" t="s">
        <v>141</v>
      </c>
      <c r="E1088" s="195" t="s">
        <v>5</v>
      </c>
      <c r="F1088" s="196" t="s">
        <v>1003</v>
      </c>
      <c r="H1088" s="197">
        <v>6</v>
      </c>
      <c r="I1088" s="198"/>
      <c r="L1088" s="194"/>
      <c r="M1088" s="199"/>
      <c r="N1088" s="200"/>
      <c r="O1088" s="200"/>
      <c r="P1088" s="200"/>
      <c r="Q1088" s="200"/>
      <c r="R1088" s="200"/>
      <c r="S1088" s="200"/>
      <c r="T1088" s="201"/>
      <c r="AT1088" s="195" t="s">
        <v>141</v>
      </c>
      <c r="AU1088" s="195" t="s">
        <v>87</v>
      </c>
      <c r="AV1088" s="12" t="s">
        <v>87</v>
      </c>
      <c r="AW1088" s="12" t="s">
        <v>41</v>
      </c>
      <c r="AX1088" s="12" t="s">
        <v>78</v>
      </c>
      <c r="AY1088" s="195" t="s">
        <v>132</v>
      </c>
    </row>
    <row r="1089" spans="2:51" s="12" customFormat="1" ht="13.5">
      <c r="B1089" s="194"/>
      <c r="D1089" s="187" t="s">
        <v>141</v>
      </c>
      <c r="E1089" s="195" t="s">
        <v>5</v>
      </c>
      <c r="F1089" s="196" t="s">
        <v>1004</v>
      </c>
      <c r="H1089" s="197">
        <v>10</v>
      </c>
      <c r="I1089" s="198"/>
      <c r="L1089" s="194"/>
      <c r="M1089" s="199"/>
      <c r="N1089" s="200"/>
      <c r="O1089" s="200"/>
      <c r="P1089" s="200"/>
      <c r="Q1089" s="200"/>
      <c r="R1089" s="200"/>
      <c r="S1089" s="200"/>
      <c r="T1089" s="201"/>
      <c r="AT1089" s="195" t="s">
        <v>141</v>
      </c>
      <c r="AU1089" s="195" t="s">
        <v>87</v>
      </c>
      <c r="AV1089" s="12" t="s">
        <v>87</v>
      </c>
      <c r="AW1089" s="12" t="s">
        <v>41</v>
      </c>
      <c r="AX1089" s="12" t="s">
        <v>78</v>
      </c>
      <c r="AY1089" s="195" t="s">
        <v>132</v>
      </c>
    </row>
    <row r="1090" spans="2:51" s="12" customFormat="1" ht="13.5">
      <c r="B1090" s="194"/>
      <c r="D1090" s="187" t="s">
        <v>141</v>
      </c>
      <c r="E1090" s="195" t="s">
        <v>5</v>
      </c>
      <c r="F1090" s="196" t="s">
        <v>1005</v>
      </c>
      <c r="H1090" s="197">
        <v>8</v>
      </c>
      <c r="I1090" s="198"/>
      <c r="L1090" s="194"/>
      <c r="M1090" s="199"/>
      <c r="N1090" s="200"/>
      <c r="O1090" s="200"/>
      <c r="P1090" s="200"/>
      <c r="Q1090" s="200"/>
      <c r="R1090" s="200"/>
      <c r="S1090" s="200"/>
      <c r="T1090" s="201"/>
      <c r="AT1090" s="195" t="s">
        <v>141</v>
      </c>
      <c r="AU1090" s="195" t="s">
        <v>87</v>
      </c>
      <c r="AV1090" s="12" t="s">
        <v>87</v>
      </c>
      <c r="AW1090" s="12" t="s">
        <v>41</v>
      </c>
      <c r="AX1090" s="12" t="s">
        <v>78</v>
      </c>
      <c r="AY1090" s="195" t="s">
        <v>132</v>
      </c>
    </row>
    <row r="1091" spans="2:51" s="12" customFormat="1" ht="13.5">
      <c r="B1091" s="194"/>
      <c r="D1091" s="187" t="s">
        <v>141</v>
      </c>
      <c r="E1091" s="195" t="s">
        <v>5</v>
      </c>
      <c r="F1091" s="196" t="s">
        <v>1006</v>
      </c>
      <c r="H1091" s="197">
        <v>10</v>
      </c>
      <c r="I1091" s="198"/>
      <c r="L1091" s="194"/>
      <c r="M1091" s="199"/>
      <c r="N1091" s="200"/>
      <c r="O1091" s="200"/>
      <c r="P1091" s="200"/>
      <c r="Q1091" s="200"/>
      <c r="R1091" s="200"/>
      <c r="S1091" s="200"/>
      <c r="T1091" s="201"/>
      <c r="AT1091" s="195" t="s">
        <v>141</v>
      </c>
      <c r="AU1091" s="195" t="s">
        <v>87</v>
      </c>
      <c r="AV1091" s="12" t="s">
        <v>87</v>
      </c>
      <c r="AW1091" s="12" t="s">
        <v>41</v>
      </c>
      <c r="AX1091" s="12" t="s">
        <v>78</v>
      </c>
      <c r="AY1091" s="195" t="s">
        <v>132</v>
      </c>
    </row>
    <row r="1092" spans="2:51" s="12" customFormat="1" ht="13.5">
      <c r="B1092" s="194"/>
      <c r="D1092" s="187" t="s">
        <v>141</v>
      </c>
      <c r="E1092" s="195" t="s">
        <v>5</v>
      </c>
      <c r="F1092" s="196" t="s">
        <v>1007</v>
      </c>
      <c r="H1092" s="197">
        <v>4</v>
      </c>
      <c r="I1092" s="198"/>
      <c r="L1092" s="194"/>
      <c r="M1092" s="199"/>
      <c r="N1092" s="200"/>
      <c r="O1092" s="200"/>
      <c r="P1092" s="200"/>
      <c r="Q1092" s="200"/>
      <c r="R1092" s="200"/>
      <c r="S1092" s="200"/>
      <c r="T1092" s="201"/>
      <c r="AT1092" s="195" t="s">
        <v>141</v>
      </c>
      <c r="AU1092" s="195" t="s">
        <v>87</v>
      </c>
      <c r="AV1092" s="12" t="s">
        <v>87</v>
      </c>
      <c r="AW1092" s="12" t="s">
        <v>41</v>
      </c>
      <c r="AX1092" s="12" t="s">
        <v>78</v>
      </c>
      <c r="AY1092" s="195" t="s">
        <v>132</v>
      </c>
    </row>
    <row r="1093" spans="2:51" s="12" customFormat="1" ht="13.5">
      <c r="B1093" s="194"/>
      <c r="D1093" s="187" t="s">
        <v>141</v>
      </c>
      <c r="E1093" s="195" t="s">
        <v>5</v>
      </c>
      <c r="F1093" s="196" t="s">
        <v>1008</v>
      </c>
      <c r="H1093" s="197">
        <v>2</v>
      </c>
      <c r="I1093" s="198"/>
      <c r="L1093" s="194"/>
      <c r="M1093" s="199"/>
      <c r="N1093" s="200"/>
      <c r="O1093" s="200"/>
      <c r="P1093" s="200"/>
      <c r="Q1093" s="200"/>
      <c r="R1093" s="200"/>
      <c r="S1093" s="200"/>
      <c r="T1093" s="201"/>
      <c r="AT1093" s="195" t="s">
        <v>141</v>
      </c>
      <c r="AU1093" s="195" t="s">
        <v>87</v>
      </c>
      <c r="AV1093" s="12" t="s">
        <v>87</v>
      </c>
      <c r="AW1093" s="12" t="s">
        <v>41</v>
      </c>
      <c r="AX1093" s="12" t="s">
        <v>78</v>
      </c>
      <c r="AY1093" s="195" t="s">
        <v>132</v>
      </c>
    </row>
    <row r="1094" spans="2:51" s="12" customFormat="1" ht="13.5">
      <c r="B1094" s="194"/>
      <c r="D1094" s="187" t="s">
        <v>141</v>
      </c>
      <c r="E1094" s="195" t="s">
        <v>5</v>
      </c>
      <c r="F1094" s="196" t="s">
        <v>1009</v>
      </c>
      <c r="H1094" s="197">
        <v>4</v>
      </c>
      <c r="I1094" s="198"/>
      <c r="L1094" s="194"/>
      <c r="M1094" s="199"/>
      <c r="N1094" s="200"/>
      <c r="O1094" s="200"/>
      <c r="P1094" s="200"/>
      <c r="Q1094" s="200"/>
      <c r="R1094" s="200"/>
      <c r="S1094" s="200"/>
      <c r="T1094" s="201"/>
      <c r="AT1094" s="195" t="s">
        <v>141</v>
      </c>
      <c r="AU1094" s="195" t="s">
        <v>87</v>
      </c>
      <c r="AV1094" s="12" t="s">
        <v>87</v>
      </c>
      <c r="AW1094" s="12" t="s">
        <v>41</v>
      </c>
      <c r="AX1094" s="12" t="s">
        <v>78</v>
      </c>
      <c r="AY1094" s="195" t="s">
        <v>132</v>
      </c>
    </row>
    <row r="1095" spans="2:51" s="12" customFormat="1" ht="13.5">
      <c r="B1095" s="194"/>
      <c r="D1095" s="187" t="s">
        <v>141</v>
      </c>
      <c r="E1095" s="195" t="s">
        <v>5</v>
      </c>
      <c r="F1095" s="196" t="s">
        <v>1010</v>
      </c>
      <c r="H1095" s="197">
        <v>6</v>
      </c>
      <c r="I1095" s="198"/>
      <c r="L1095" s="194"/>
      <c r="M1095" s="199"/>
      <c r="N1095" s="200"/>
      <c r="O1095" s="200"/>
      <c r="P1095" s="200"/>
      <c r="Q1095" s="200"/>
      <c r="R1095" s="200"/>
      <c r="S1095" s="200"/>
      <c r="T1095" s="201"/>
      <c r="AT1095" s="195" t="s">
        <v>141</v>
      </c>
      <c r="AU1095" s="195" t="s">
        <v>87</v>
      </c>
      <c r="AV1095" s="12" t="s">
        <v>87</v>
      </c>
      <c r="AW1095" s="12" t="s">
        <v>41</v>
      </c>
      <c r="AX1095" s="12" t="s">
        <v>78</v>
      </c>
      <c r="AY1095" s="195" t="s">
        <v>132</v>
      </c>
    </row>
    <row r="1096" spans="2:51" s="12" customFormat="1" ht="13.5">
      <c r="B1096" s="194"/>
      <c r="D1096" s="187" t="s">
        <v>141</v>
      </c>
      <c r="E1096" s="195" t="s">
        <v>5</v>
      </c>
      <c r="F1096" s="196" t="s">
        <v>1011</v>
      </c>
      <c r="H1096" s="197">
        <v>4</v>
      </c>
      <c r="I1096" s="198"/>
      <c r="L1096" s="194"/>
      <c r="M1096" s="199"/>
      <c r="N1096" s="200"/>
      <c r="O1096" s="200"/>
      <c r="P1096" s="200"/>
      <c r="Q1096" s="200"/>
      <c r="R1096" s="200"/>
      <c r="S1096" s="200"/>
      <c r="T1096" s="201"/>
      <c r="AT1096" s="195" t="s">
        <v>141</v>
      </c>
      <c r="AU1096" s="195" t="s">
        <v>87</v>
      </c>
      <c r="AV1096" s="12" t="s">
        <v>87</v>
      </c>
      <c r="AW1096" s="12" t="s">
        <v>41</v>
      </c>
      <c r="AX1096" s="12" t="s">
        <v>78</v>
      </c>
      <c r="AY1096" s="195" t="s">
        <v>132</v>
      </c>
    </row>
    <row r="1097" spans="2:51" s="12" customFormat="1" ht="13.5">
      <c r="B1097" s="194"/>
      <c r="D1097" s="187" t="s">
        <v>141</v>
      </c>
      <c r="E1097" s="195" t="s">
        <v>5</v>
      </c>
      <c r="F1097" s="196" t="s">
        <v>1012</v>
      </c>
      <c r="H1097" s="197">
        <v>6</v>
      </c>
      <c r="I1097" s="198"/>
      <c r="L1097" s="194"/>
      <c r="M1097" s="199"/>
      <c r="N1097" s="200"/>
      <c r="O1097" s="200"/>
      <c r="P1097" s="200"/>
      <c r="Q1097" s="200"/>
      <c r="R1097" s="200"/>
      <c r="S1097" s="200"/>
      <c r="T1097" s="201"/>
      <c r="AT1097" s="195" t="s">
        <v>141</v>
      </c>
      <c r="AU1097" s="195" t="s">
        <v>87</v>
      </c>
      <c r="AV1097" s="12" t="s">
        <v>87</v>
      </c>
      <c r="AW1097" s="12" t="s">
        <v>41</v>
      </c>
      <c r="AX1097" s="12" t="s">
        <v>78</v>
      </c>
      <c r="AY1097" s="195" t="s">
        <v>132</v>
      </c>
    </row>
    <row r="1098" spans="2:51" s="12" customFormat="1" ht="13.5">
      <c r="B1098" s="194"/>
      <c r="D1098" s="187" t="s">
        <v>141</v>
      </c>
      <c r="E1098" s="195" t="s">
        <v>5</v>
      </c>
      <c r="F1098" s="196" t="s">
        <v>1013</v>
      </c>
      <c r="H1098" s="197">
        <v>2</v>
      </c>
      <c r="I1098" s="198"/>
      <c r="L1098" s="194"/>
      <c r="M1098" s="199"/>
      <c r="N1098" s="200"/>
      <c r="O1098" s="200"/>
      <c r="P1098" s="200"/>
      <c r="Q1098" s="200"/>
      <c r="R1098" s="200"/>
      <c r="S1098" s="200"/>
      <c r="T1098" s="201"/>
      <c r="AT1098" s="195" t="s">
        <v>141</v>
      </c>
      <c r="AU1098" s="195" t="s">
        <v>87</v>
      </c>
      <c r="AV1098" s="12" t="s">
        <v>87</v>
      </c>
      <c r="AW1098" s="12" t="s">
        <v>41</v>
      </c>
      <c r="AX1098" s="12" t="s">
        <v>78</v>
      </c>
      <c r="AY1098" s="195" t="s">
        <v>132</v>
      </c>
    </row>
    <row r="1099" spans="2:51" s="12" customFormat="1" ht="13.5">
      <c r="B1099" s="194"/>
      <c r="D1099" s="187" t="s">
        <v>141</v>
      </c>
      <c r="E1099" s="195" t="s">
        <v>5</v>
      </c>
      <c r="F1099" s="196" t="s">
        <v>1014</v>
      </c>
      <c r="H1099" s="197">
        <v>2</v>
      </c>
      <c r="I1099" s="198"/>
      <c r="L1099" s="194"/>
      <c r="M1099" s="199"/>
      <c r="N1099" s="200"/>
      <c r="O1099" s="200"/>
      <c r="P1099" s="200"/>
      <c r="Q1099" s="200"/>
      <c r="R1099" s="200"/>
      <c r="S1099" s="200"/>
      <c r="T1099" s="201"/>
      <c r="AT1099" s="195" t="s">
        <v>141</v>
      </c>
      <c r="AU1099" s="195" t="s">
        <v>87</v>
      </c>
      <c r="AV1099" s="12" t="s">
        <v>87</v>
      </c>
      <c r="AW1099" s="12" t="s">
        <v>41</v>
      </c>
      <c r="AX1099" s="12" t="s">
        <v>78</v>
      </c>
      <c r="AY1099" s="195" t="s">
        <v>132</v>
      </c>
    </row>
    <row r="1100" spans="2:51" s="12" customFormat="1" ht="13.5">
      <c r="B1100" s="194"/>
      <c r="D1100" s="187" t="s">
        <v>141</v>
      </c>
      <c r="E1100" s="195" t="s">
        <v>5</v>
      </c>
      <c r="F1100" s="196" t="s">
        <v>1015</v>
      </c>
      <c r="H1100" s="197">
        <v>2</v>
      </c>
      <c r="I1100" s="198"/>
      <c r="L1100" s="194"/>
      <c r="M1100" s="199"/>
      <c r="N1100" s="200"/>
      <c r="O1100" s="200"/>
      <c r="P1100" s="200"/>
      <c r="Q1100" s="200"/>
      <c r="R1100" s="200"/>
      <c r="S1100" s="200"/>
      <c r="T1100" s="201"/>
      <c r="AT1100" s="195" t="s">
        <v>141</v>
      </c>
      <c r="AU1100" s="195" t="s">
        <v>87</v>
      </c>
      <c r="AV1100" s="12" t="s">
        <v>87</v>
      </c>
      <c r="AW1100" s="12" t="s">
        <v>41</v>
      </c>
      <c r="AX1100" s="12" t="s">
        <v>78</v>
      </c>
      <c r="AY1100" s="195" t="s">
        <v>132</v>
      </c>
    </row>
    <row r="1101" spans="2:51" s="12" customFormat="1" ht="13.5">
      <c r="B1101" s="194"/>
      <c r="D1101" s="187" t="s">
        <v>141</v>
      </c>
      <c r="E1101" s="195" t="s">
        <v>5</v>
      </c>
      <c r="F1101" s="196" t="s">
        <v>1016</v>
      </c>
      <c r="H1101" s="197">
        <v>2</v>
      </c>
      <c r="I1101" s="198"/>
      <c r="L1101" s="194"/>
      <c r="M1101" s="199"/>
      <c r="N1101" s="200"/>
      <c r="O1101" s="200"/>
      <c r="P1101" s="200"/>
      <c r="Q1101" s="200"/>
      <c r="R1101" s="200"/>
      <c r="S1101" s="200"/>
      <c r="T1101" s="201"/>
      <c r="AT1101" s="195" t="s">
        <v>141</v>
      </c>
      <c r="AU1101" s="195" t="s">
        <v>87</v>
      </c>
      <c r="AV1101" s="12" t="s">
        <v>87</v>
      </c>
      <c r="AW1101" s="12" t="s">
        <v>41</v>
      </c>
      <c r="AX1101" s="12" t="s">
        <v>78</v>
      </c>
      <c r="AY1101" s="195" t="s">
        <v>132</v>
      </c>
    </row>
    <row r="1102" spans="2:51" s="12" customFormat="1" ht="13.5">
      <c r="B1102" s="194"/>
      <c r="D1102" s="187" t="s">
        <v>141</v>
      </c>
      <c r="E1102" s="195" t="s">
        <v>5</v>
      </c>
      <c r="F1102" s="196" t="s">
        <v>1017</v>
      </c>
      <c r="H1102" s="197">
        <v>2</v>
      </c>
      <c r="I1102" s="198"/>
      <c r="L1102" s="194"/>
      <c r="M1102" s="199"/>
      <c r="N1102" s="200"/>
      <c r="O1102" s="200"/>
      <c r="P1102" s="200"/>
      <c r="Q1102" s="200"/>
      <c r="R1102" s="200"/>
      <c r="S1102" s="200"/>
      <c r="T1102" s="201"/>
      <c r="AT1102" s="195" t="s">
        <v>141</v>
      </c>
      <c r="AU1102" s="195" t="s">
        <v>87</v>
      </c>
      <c r="AV1102" s="12" t="s">
        <v>87</v>
      </c>
      <c r="AW1102" s="12" t="s">
        <v>41</v>
      </c>
      <c r="AX1102" s="12" t="s">
        <v>78</v>
      </c>
      <c r="AY1102" s="195" t="s">
        <v>132</v>
      </c>
    </row>
    <row r="1103" spans="2:51" s="12" customFormat="1" ht="13.5">
      <c r="B1103" s="194"/>
      <c r="D1103" s="187" t="s">
        <v>141</v>
      </c>
      <c r="E1103" s="195" t="s">
        <v>5</v>
      </c>
      <c r="F1103" s="196" t="s">
        <v>1018</v>
      </c>
      <c r="H1103" s="197">
        <v>8</v>
      </c>
      <c r="I1103" s="198"/>
      <c r="L1103" s="194"/>
      <c r="M1103" s="199"/>
      <c r="N1103" s="200"/>
      <c r="O1103" s="200"/>
      <c r="P1103" s="200"/>
      <c r="Q1103" s="200"/>
      <c r="R1103" s="200"/>
      <c r="S1103" s="200"/>
      <c r="T1103" s="201"/>
      <c r="AT1103" s="195" t="s">
        <v>141</v>
      </c>
      <c r="AU1103" s="195" t="s">
        <v>87</v>
      </c>
      <c r="AV1103" s="12" t="s">
        <v>87</v>
      </c>
      <c r="AW1103" s="12" t="s">
        <v>41</v>
      </c>
      <c r="AX1103" s="12" t="s">
        <v>78</v>
      </c>
      <c r="AY1103" s="195" t="s">
        <v>132</v>
      </c>
    </row>
    <row r="1104" spans="2:51" s="12" customFormat="1" ht="13.5">
      <c r="B1104" s="194"/>
      <c r="D1104" s="187" t="s">
        <v>141</v>
      </c>
      <c r="E1104" s="195" t="s">
        <v>5</v>
      </c>
      <c r="F1104" s="196" t="s">
        <v>1019</v>
      </c>
      <c r="H1104" s="197">
        <v>4</v>
      </c>
      <c r="I1104" s="198"/>
      <c r="L1104" s="194"/>
      <c r="M1104" s="199"/>
      <c r="N1104" s="200"/>
      <c r="O1104" s="200"/>
      <c r="P1104" s="200"/>
      <c r="Q1104" s="200"/>
      <c r="R1104" s="200"/>
      <c r="S1104" s="200"/>
      <c r="T1104" s="201"/>
      <c r="AT1104" s="195" t="s">
        <v>141</v>
      </c>
      <c r="AU1104" s="195" t="s">
        <v>87</v>
      </c>
      <c r="AV1104" s="12" t="s">
        <v>87</v>
      </c>
      <c r="AW1104" s="12" t="s">
        <v>41</v>
      </c>
      <c r="AX1104" s="12" t="s">
        <v>78</v>
      </c>
      <c r="AY1104" s="195" t="s">
        <v>132</v>
      </c>
    </row>
    <row r="1105" spans="2:51" s="12" customFormat="1" ht="13.5">
      <c r="B1105" s="194"/>
      <c r="D1105" s="187" t="s">
        <v>141</v>
      </c>
      <c r="E1105" s="195" t="s">
        <v>5</v>
      </c>
      <c r="F1105" s="196" t="s">
        <v>1020</v>
      </c>
      <c r="H1105" s="197">
        <v>8</v>
      </c>
      <c r="I1105" s="198"/>
      <c r="L1105" s="194"/>
      <c r="M1105" s="199"/>
      <c r="N1105" s="200"/>
      <c r="O1105" s="200"/>
      <c r="P1105" s="200"/>
      <c r="Q1105" s="200"/>
      <c r="R1105" s="200"/>
      <c r="S1105" s="200"/>
      <c r="T1105" s="201"/>
      <c r="AT1105" s="195" t="s">
        <v>141</v>
      </c>
      <c r="AU1105" s="195" t="s">
        <v>87</v>
      </c>
      <c r="AV1105" s="12" t="s">
        <v>87</v>
      </c>
      <c r="AW1105" s="12" t="s">
        <v>41</v>
      </c>
      <c r="AX1105" s="12" t="s">
        <v>78</v>
      </c>
      <c r="AY1105" s="195" t="s">
        <v>132</v>
      </c>
    </row>
    <row r="1106" spans="2:51" s="12" customFormat="1" ht="13.5">
      <c r="B1106" s="194"/>
      <c r="D1106" s="187" t="s">
        <v>141</v>
      </c>
      <c r="E1106" s="195" t="s">
        <v>5</v>
      </c>
      <c r="F1106" s="196" t="s">
        <v>1021</v>
      </c>
      <c r="H1106" s="197">
        <v>10</v>
      </c>
      <c r="I1106" s="198"/>
      <c r="L1106" s="194"/>
      <c r="M1106" s="199"/>
      <c r="N1106" s="200"/>
      <c r="O1106" s="200"/>
      <c r="P1106" s="200"/>
      <c r="Q1106" s="200"/>
      <c r="R1106" s="200"/>
      <c r="S1106" s="200"/>
      <c r="T1106" s="201"/>
      <c r="AT1106" s="195" t="s">
        <v>141</v>
      </c>
      <c r="AU1106" s="195" t="s">
        <v>87</v>
      </c>
      <c r="AV1106" s="12" t="s">
        <v>87</v>
      </c>
      <c r="AW1106" s="12" t="s">
        <v>41</v>
      </c>
      <c r="AX1106" s="12" t="s">
        <v>78</v>
      </c>
      <c r="AY1106" s="195" t="s">
        <v>132</v>
      </c>
    </row>
    <row r="1107" spans="2:51" s="12" customFormat="1" ht="13.5">
      <c r="B1107" s="194"/>
      <c r="D1107" s="187" t="s">
        <v>141</v>
      </c>
      <c r="E1107" s="195" t="s">
        <v>5</v>
      </c>
      <c r="F1107" s="196" t="s">
        <v>1022</v>
      </c>
      <c r="H1107" s="197">
        <v>8</v>
      </c>
      <c r="I1107" s="198"/>
      <c r="L1107" s="194"/>
      <c r="M1107" s="199"/>
      <c r="N1107" s="200"/>
      <c r="O1107" s="200"/>
      <c r="P1107" s="200"/>
      <c r="Q1107" s="200"/>
      <c r="R1107" s="200"/>
      <c r="S1107" s="200"/>
      <c r="T1107" s="201"/>
      <c r="AT1107" s="195" t="s">
        <v>141</v>
      </c>
      <c r="AU1107" s="195" t="s">
        <v>87</v>
      </c>
      <c r="AV1107" s="12" t="s">
        <v>87</v>
      </c>
      <c r="AW1107" s="12" t="s">
        <v>41</v>
      </c>
      <c r="AX1107" s="12" t="s">
        <v>78</v>
      </c>
      <c r="AY1107" s="195" t="s">
        <v>132</v>
      </c>
    </row>
    <row r="1108" spans="2:51" s="12" customFormat="1" ht="13.5">
      <c r="B1108" s="194"/>
      <c r="D1108" s="187" t="s">
        <v>141</v>
      </c>
      <c r="E1108" s="195" t="s">
        <v>5</v>
      </c>
      <c r="F1108" s="196" t="s">
        <v>1023</v>
      </c>
      <c r="H1108" s="197">
        <v>10</v>
      </c>
      <c r="I1108" s="198"/>
      <c r="L1108" s="194"/>
      <c r="M1108" s="199"/>
      <c r="N1108" s="200"/>
      <c r="O1108" s="200"/>
      <c r="P1108" s="200"/>
      <c r="Q1108" s="200"/>
      <c r="R1108" s="200"/>
      <c r="S1108" s="200"/>
      <c r="T1108" s="201"/>
      <c r="AT1108" s="195" t="s">
        <v>141</v>
      </c>
      <c r="AU1108" s="195" t="s">
        <v>87</v>
      </c>
      <c r="AV1108" s="12" t="s">
        <v>87</v>
      </c>
      <c r="AW1108" s="12" t="s">
        <v>41</v>
      </c>
      <c r="AX1108" s="12" t="s">
        <v>78</v>
      </c>
      <c r="AY1108" s="195" t="s">
        <v>132</v>
      </c>
    </row>
    <row r="1109" spans="2:51" s="12" customFormat="1" ht="13.5">
      <c r="B1109" s="194"/>
      <c r="D1109" s="187" t="s">
        <v>141</v>
      </c>
      <c r="E1109" s="195" t="s">
        <v>5</v>
      </c>
      <c r="F1109" s="196" t="s">
        <v>1024</v>
      </c>
      <c r="H1109" s="197">
        <v>8</v>
      </c>
      <c r="I1109" s="198"/>
      <c r="L1109" s="194"/>
      <c r="M1109" s="199"/>
      <c r="N1109" s="200"/>
      <c r="O1109" s="200"/>
      <c r="P1109" s="200"/>
      <c r="Q1109" s="200"/>
      <c r="R1109" s="200"/>
      <c r="S1109" s="200"/>
      <c r="T1109" s="201"/>
      <c r="AT1109" s="195" t="s">
        <v>141</v>
      </c>
      <c r="AU1109" s="195" t="s">
        <v>87</v>
      </c>
      <c r="AV1109" s="12" t="s">
        <v>87</v>
      </c>
      <c r="AW1109" s="12" t="s">
        <v>41</v>
      </c>
      <c r="AX1109" s="12" t="s">
        <v>78</v>
      </c>
      <c r="AY1109" s="195" t="s">
        <v>132</v>
      </c>
    </row>
    <row r="1110" spans="2:51" s="12" customFormat="1" ht="13.5">
      <c r="B1110" s="194"/>
      <c r="D1110" s="187" t="s">
        <v>141</v>
      </c>
      <c r="E1110" s="195" t="s">
        <v>5</v>
      </c>
      <c r="F1110" s="196" t="s">
        <v>1025</v>
      </c>
      <c r="H1110" s="197">
        <v>4</v>
      </c>
      <c r="I1110" s="198"/>
      <c r="L1110" s="194"/>
      <c r="M1110" s="199"/>
      <c r="N1110" s="200"/>
      <c r="O1110" s="200"/>
      <c r="P1110" s="200"/>
      <c r="Q1110" s="200"/>
      <c r="R1110" s="200"/>
      <c r="S1110" s="200"/>
      <c r="T1110" s="201"/>
      <c r="AT1110" s="195" t="s">
        <v>141</v>
      </c>
      <c r="AU1110" s="195" t="s">
        <v>87</v>
      </c>
      <c r="AV1110" s="12" t="s">
        <v>87</v>
      </c>
      <c r="AW1110" s="12" t="s">
        <v>41</v>
      </c>
      <c r="AX1110" s="12" t="s">
        <v>78</v>
      </c>
      <c r="AY1110" s="195" t="s">
        <v>132</v>
      </c>
    </row>
    <row r="1111" spans="2:51" s="12" customFormat="1" ht="13.5">
      <c r="B1111" s="194"/>
      <c r="D1111" s="187" t="s">
        <v>141</v>
      </c>
      <c r="E1111" s="195" t="s">
        <v>5</v>
      </c>
      <c r="F1111" s="196" t="s">
        <v>1026</v>
      </c>
      <c r="H1111" s="197">
        <v>4</v>
      </c>
      <c r="I1111" s="198"/>
      <c r="L1111" s="194"/>
      <c r="M1111" s="199"/>
      <c r="N1111" s="200"/>
      <c r="O1111" s="200"/>
      <c r="P1111" s="200"/>
      <c r="Q1111" s="200"/>
      <c r="R1111" s="200"/>
      <c r="S1111" s="200"/>
      <c r="T1111" s="201"/>
      <c r="AT1111" s="195" t="s">
        <v>141</v>
      </c>
      <c r="AU1111" s="195" t="s">
        <v>87</v>
      </c>
      <c r="AV1111" s="12" t="s">
        <v>87</v>
      </c>
      <c r="AW1111" s="12" t="s">
        <v>41</v>
      </c>
      <c r="AX1111" s="12" t="s">
        <v>78</v>
      </c>
      <c r="AY1111" s="195" t="s">
        <v>132</v>
      </c>
    </row>
    <row r="1112" spans="2:51" s="12" customFormat="1" ht="13.5">
      <c r="B1112" s="194"/>
      <c r="D1112" s="187" t="s">
        <v>141</v>
      </c>
      <c r="E1112" s="195" t="s">
        <v>5</v>
      </c>
      <c r="F1112" s="196" t="s">
        <v>1027</v>
      </c>
      <c r="H1112" s="197">
        <v>4</v>
      </c>
      <c r="I1112" s="198"/>
      <c r="L1112" s="194"/>
      <c r="M1112" s="199"/>
      <c r="N1112" s="200"/>
      <c r="O1112" s="200"/>
      <c r="P1112" s="200"/>
      <c r="Q1112" s="200"/>
      <c r="R1112" s="200"/>
      <c r="S1112" s="200"/>
      <c r="T1112" s="201"/>
      <c r="AT1112" s="195" t="s">
        <v>141</v>
      </c>
      <c r="AU1112" s="195" t="s">
        <v>87</v>
      </c>
      <c r="AV1112" s="12" t="s">
        <v>87</v>
      </c>
      <c r="AW1112" s="12" t="s">
        <v>41</v>
      </c>
      <c r="AX1112" s="12" t="s">
        <v>78</v>
      </c>
      <c r="AY1112" s="195" t="s">
        <v>132</v>
      </c>
    </row>
    <row r="1113" spans="2:51" s="12" customFormat="1" ht="13.5">
      <c r="B1113" s="194"/>
      <c r="D1113" s="187" t="s">
        <v>141</v>
      </c>
      <c r="E1113" s="195" t="s">
        <v>5</v>
      </c>
      <c r="F1113" s="196" t="s">
        <v>1028</v>
      </c>
      <c r="H1113" s="197">
        <v>10</v>
      </c>
      <c r="I1113" s="198"/>
      <c r="L1113" s="194"/>
      <c r="M1113" s="199"/>
      <c r="N1113" s="200"/>
      <c r="O1113" s="200"/>
      <c r="P1113" s="200"/>
      <c r="Q1113" s="200"/>
      <c r="R1113" s="200"/>
      <c r="S1113" s="200"/>
      <c r="T1113" s="201"/>
      <c r="AT1113" s="195" t="s">
        <v>141</v>
      </c>
      <c r="AU1113" s="195" t="s">
        <v>87</v>
      </c>
      <c r="AV1113" s="12" t="s">
        <v>87</v>
      </c>
      <c r="AW1113" s="12" t="s">
        <v>41</v>
      </c>
      <c r="AX1113" s="12" t="s">
        <v>78</v>
      </c>
      <c r="AY1113" s="195" t="s">
        <v>132</v>
      </c>
    </row>
    <row r="1114" spans="2:51" s="12" customFormat="1" ht="13.5">
      <c r="B1114" s="194"/>
      <c r="D1114" s="187" t="s">
        <v>141</v>
      </c>
      <c r="E1114" s="195" t="s">
        <v>5</v>
      </c>
      <c r="F1114" s="196" t="s">
        <v>1029</v>
      </c>
      <c r="H1114" s="197">
        <v>4</v>
      </c>
      <c r="I1114" s="198"/>
      <c r="L1114" s="194"/>
      <c r="M1114" s="199"/>
      <c r="N1114" s="200"/>
      <c r="O1114" s="200"/>
      <c r="P1114" s="200"/>
      <c r="Q1114" s="200"/>
      <c r="R1114" s="200"/>
      <c r="S1114" s="200"/>
      <c r="T1114" s="201"/>
      <c r="AT1114" s="195" t="s">
        <v>141</v>
      </c>
      <c r="AU1114" s="195" t="s">
        <v>87</v>
      </c>
      <c r="AV1114" s="12" t="s">
        <v>87</v>
      </c>
      <c r="AW1114" s="12" t="s">
        <v>41</v>
      </c>
      <c r="AX1114" s="12" t="s">
        <v>78</v>
      </c>
      <c r="AY1114" s="195" t="s">
        <v>132</v>
      </c>
    </row>
    <row r="1115" spans="2:51" s="12" customFormat="1" ht="13.5">
      <c r="B1115" s="194"/>
      <c r="D1115" s="187" t="s">
        <v>141</v>
      </c>
      <c r="E1115" s="195" t="s">
        <v>5</v>
      </c>
      <c r="F1115" s="196" t="s">
        <v>1030</v>
      </c>
      <c r="H1115" s="197">
        <v>2</v>
      </c>
      <c r="I1115" s="198"/>
      <c r="L1115" s="194"/>
      <c r="M1115" s="199"/>
      <c r="N1115" s="200"/>
      <c r="O1115" s="200"/>
      <c r="P1115" s="200"/>
      <c r="Q1115" s="200"/>
      <c r="R1115" s="200"/>
      <c r="S1115" s="200"/>
      <c r="T1115" s="201"/>
      <c r="AT1115" s="195" t="s">
        <v>141</v>
      </c>
      <c r="AU1115" s="195" t="s">
        <v>87</v>
      </c>
      <c r="AV1115" s="12" t="s">
        <v>87</v>
      </c>
      <c r="AW1115" s="12" t="s">
        <v>41</v>
      </c>
      <c r="AX1115" s="12" t="s">
        <v>78</v>
      </c>
      <c r="AY1115" s="195" t="s">
        <v>132</v>
      </c>
    </row>
    <row r="1116" spans="2:51" s="12" customFormat="1" ht="13.5">
      <c r="B1116" s="194"/>
      <c r="D1116" s="187" t="s">
        <v>141</v>
      </c>
      <c r="E1116" s="195" t="s">
        <v>5</v>
      </c>
      <c r="F1116" s="196" t="s">
        <v>1031</v>
      </c>
      <c r="H1116" s="197">
        <v>2</v>
      </c>
      <c r="I1116" s="198"/>
      <c r="L1116" s="194"/>
      <c r="M1116" s="199"/>
      <c r="N1116" s="200"/>
      <c r="O1116" s="200"/>
      <c r="P1116" s="200"/>
      <c r="Q1116" s="200"/>
      <c r="R1116" s="200"/>
      <c r="S1116" s="200"/>
      <c r="T1116" s="201"/>
      <c r="AT1116" s="195" t="s">
        <v>141</v>
      </c>
      <c r="AU1116" s="195" t="s">
        <v>87</v>
      </c>
      <c r="AV1116" s="12" t="s">
        <v>87</v>
      </c>
      <c r="AW1116" s="12" t="s">
        <v>41</v>
      </c>
      <c r="AX1116" s="12" t="s">
        <v>78</v>
      </c>
      <c r="AY1116" s="195" t="s">
        <v>132</v>
      </c>
    </row>
    <row r="1117" spans="2:51" s="12" customFormat="1" ht="13.5">
      <c r="B1117" s="194"/>
      <c r="D1117" s="187" t="s">
        <v>141</v>
      </c>
      <c r="E1117" s="195" t="s">
        <v>5</v>
      </c>
      <c r="F1117" s="196" t="s">
        <v>1032</v>
      </c>
      <c r="H1117" s="197">
        <v>4</v>
      </c>
      <c r="I1117" s="198"/>
      <c r="L1117" s="194"/>
      <c r="M1117" s="199"/>
      <c r="N1117" s="200"/>
      <c r="O1117" s="200"/>
      <c r="P1117" s="200"/>
      <c r="Q1117" s="200"/>
      <c r="R1117" s="200"/>
      <c r="S1117" s="200"/>
      <c r="T1117" s="201"/>
      <c r="AT1117" s="195" t="s">
        <v>141</v>
      </c>
      <c r="AU1117" s="195" t="s">
        <v>87</v>
      </c>
      <c r="AV1117" s="12" t="s">
        <v>87</v>
      </c>
      <c r="AW1117" s="12" t="s">
        <v>41</v>
      </c>
      <c r="AX1117" s="12" t="s">
        <v>78</v>
      </c>
      <c r="AY1117" s="195" t="s">
        <v>132</v>
      </c>
    </row>
    <row r="1118" spans="2:51" s="12" customFormat="1" ht="13.5">
      <c r="B1118" s="194"/>
      <c r="D1118" s="187" t="s">
        <v>141</v>
      </c>
      <c r="E1118" s="195" t="s">
        <v>5</v>
      </c>
      <c r="F1118" s="196" t="s">
        <v>1033</v>
      </c>
      <c r="H1118" s="197">
        <v>2</v>
      </c>
      <c r="I1118" s="198"/>
      <c r="L1118" s="194"/>
      <c r="M1118" s="199"/>
      <c r="N1118" s="200"/>
      <c r="O1118" s="200"/>
      <c r="P1118" s="200"/>
      <c r="Q1118" s="200"/>
      <c r="R1118" s="200"/>
      <c r="S1118" s="200"/>
      <c r="T1118" s="201"/>
      <c r="AT1118" s="195" t="s">
        <v>141</v>
      </c>
      <c r="AU1118" s="195" t="s">
        <v>87</v>
      </c>
      <c r="AV1118" s="12" t="s">
        <v>87</v>
      </c>
      <c r="AW1118" s="12" t="s">
        <v>41</v>
      </c>
      <c r="AX1118" s="12" t="s">
        <v>78</v>
      </c>
      <c r="AY1118" s="195" t="s">
        <v>132</v>
      </c>
    </row>
    <row r="1119" spans="2:51" s="12" customFormat="1" ht="13.5">
      <c r="B1119" s="194"/>
      <c r="D1119" s="187" t="s">
        <v>141</v>
      </c>
      <c r="E1119" s="195" t="s">
        <v>5</v>
      </c>
      <c r="F1119" s="196" t="s">
        <v>1034</v>
      </c>
      <c r="H1119" s="197">
        <v>10</v>
      </c>
      <c r="I1119" s="198"/>
      <c r="L1119" s="194"/>
      <c r="M1119" s="199"/>
      <c r="N1119" s="200"/>
      <c r="O1119" s="200"/>
      <c r="P1119" s="200"/>
      <c r="Q1119" s="200"/>
      <c r="R1119" s="200"/>
      <c r="S1119" s="200"/>
      <c r="T1119" s="201"/>
      <c r="AT1119" s="195" t="s">
        <v>141</v>
      </c>
      <c r="AU1119" s="195" t="s">
        <v>87</v>
      </c>
      <c r="AV1119" s="12" t="s">
        <v>87</v>
      </c>
      <c r="AW1119" s="12" t="s">
        <v>6</v>
      </c>
      <c r="AX1119" s="12" t="s">
        <v>78</v>
      </c>
      <c r="AY1119" s="195" t="s">
        <v>132</v>
      </c>
    </row>
    <row r="1120" spans="2:51" s="12" customFormat="1" ht="13.5">
      <c r="B1120" s="194"/>
      <c r="D1120" s="187" t="s">
        <v>141</v>
      </c>
      <c r="E1120" s="195" t="s">
        <v>5</v>
      </c>
      <c r="F1120" s="196" t="s">
        <v>1035</v>
      </c>
      <c r="H1120" s="197">
        <v>8</v>
      </c>
      <c r="I1120" s="198"/>
      <c r="L1120" s="194"/>
      <c r="M1120" s="199"/>
      <c r="N1120" s="200"/>
      <c r="O1120" s="200"/>
      <c r="P1120" s="200"/>
      <c r="Q1120" s="200"/>
      <c r="R1120" s="200"/>
      <c r="S1120" s="200"/>
      <c r="T1120" s="201"/>
      <c r="AT1120" s="195" t="s">
        <v>141</v>
      </c>
      <c r="AU1120" s="195" t="s">
        <v>87</v>
      </c>
      <c r="AV1120" s="12" t="s">
        <v>87</v>
      </c>
      <c r="AW1120" s="12" t="s">
        <v>41</v>
      </c>
      <c r="AX1120" s="12" t="s">
        <v>78</v>
      </c>
      <c r="AY1120" s="195" t="s">
        <v>132</v>
      </c>
    </row>
    <row r="1121" spans="2:65" s="12" customFormat="1" ht="13.5">
      <c r="B1121" s="194"/>
      <c r="D1121" s="187" t="s">
        <v>141</v>
      </c>
      <c r="E1121" s="195" t="s">
        <v>5</v>
      </c>
      <c r="F1121" s="196" t="s">
        <v>1036</v>
      </c>
      <c r="H1121" s="197">
        <v>6</v>
      </c>
      <c r="I1121" s="198"/>
      <c r="L1121" s="194"/>
      <c r="M1121" s="199"/>
      <c r="N1121" s="200"/>
      <c r="O1121" s="200"/>
      <c r="P1121" s="200"/>
      <c r="Q1121" s="200"/>
      <c r="R1121" s="200"/>
      <c r="S1121" s="200"/>
      <c r="T1121" s="201"/>
      <c r="AT1121" s="195" t="s">
        <v>141</v>
      </c>
      <c r="AU1121" s="195" t="s">
        <v>87</v>
      </c>
      <c r="AV1121" s="12" t="s">
        <v>87</v>
      </c>
      <c r="AW1121" s="12" t="s">
        <v>41</v>
      </c>
      <c r="AX1121" s="12" t="s">
        <v>78</v>
      </c>
      <c r="AY1121" s="195" t="s">
        <v>132</v>
      </c>
    </row>
    <row r="1122" spans="2:65" s="12" customFormat="1" ht="13.5">
      <c r="B1122" s="194"/>
      <c r="D1122" s="187" t="s">
        <v>141</v>
      </c>
      <c r="E1122" s="195" t="s">
        <v>5</v>
      </c>
      <c r="F1122" s="196" t="s">
        <v>1037</v>
      </c>
      <c r="H1122" s="197">
        <v>2</v>
      </c>
      <c r="I1122" s="198"/>
      <c r="L1122" s="194"/>
      <c r="M1122" s="199"/>
      <c r="N1122" s="200"/>
      <c r="O1122" s="200"/>
      <c r="P1122" s="200"/>
      <c r="Q1122" s="200"/>
      <c r="R1122" s="200"/>
      <c r="S1122" s="200"/>
      <c r="T1122" s="201"/>
      <c r="AT1122" s="195" t="s">
        <v>141</v>
      </c>
      <c r="AU1122" s="195" t="s">
        <v>87</v>
      </c>
      <c r="AV1122" s="12" t="s">
        <v>87</v>
      </c>
      <c r="AW1122" s="12" t="s">
        <v>41</v>
      </c>
      <c r="AX1122" s="12" t="s">
        <v>78</v>
      </c>
      <c r="AY1122" s="195" t="s">
        <v>132</v>
      </c>
    </row>
    <row r="1123" spans="2:65" s="12" customFormat="1" ht="13.5">
      <c r="B1123" s="194"/>
      <c r="D1123" s="187" t="s">
        <v>141</v>
      </c>
      <c r="E1123" s="195" t="s">
        <v>5</v>
      </c>
      <c r="F1123" s="196" t="s">
        <v>1038</v>
      </c>
      <c r="H1123" s="197">
        <v>2</v>
      </c>
      <c r="I1123" s="198"/>
      <c r="L1123" s="194"/>
      <c r="M1123" s="199"/>
      <c r="N1123" s="200"/>
      <c r="O1123" s="200"/>
      <c r="P1123" s="200"/>
      <c r="Q1123" s="200"/>
      <c r="R1123" s="200"/>
      <c r="S1123" s="200"/>
      <c r="T1123" s="201"/>
      <c r="AT1123" s="195" t="s">
        <v>141</v>
      </c>
      <c r="AU1123" s="195" t="s">
        <v>87</v>
      </c>
      <c r="AV1123" s="12" t="s">
        <v>87</v>
      </c>
      <c r="AW1123" s="12" t="s">
        <v>41</v>
      </c>
      <c r="AX1123" s="12" t="s">
        <v>78</v>
      </c>
      <c r="AY1123" s="195" t="s">
        <v>132</v>
      </c>
    </row>
    <row r="1124" spans="2:65" s="12" customFormat="1" ht="13.5">
      <c r="B1124" s="194"/>
      <c r="D1124" s="187" t="s">
        <v>141</v>
      </c>
      <c r="E1124" s="195" t="s">
        <v>5</v>
      </c>
      <c r="F1124" s="196" t="s">
        <v>1039</v>
      </c>
      <c r="H1124" s="197">
        <v>8</v>
      </c>
      <c r="I1124" s="198"/>
      <c r="L1124" s="194"/>
      <c r="M1124" s="199"/>
      <c r="N1124" s="200"/>
      <c r="O1124" s="200"/>
      <c r="P1124" s="200"/>
      <c r="Q1124" s="200"/>
      <c r="R1124" s="200"/>
      <c r="S1124" s="200"/>
      <c r="T1124" s="201"/>
      <c r="AT1124" s="195" t="s">
        <v>141</v>
      </c>
      <c r="AU1124" s="195" t="s">
        <v>87</v>
      </c>
      <c r="AV1124" s="12" t="s">
        <v>87</v>
      </c>
      <c r="AW1124" s="12" t="s">
        <v>41</v>
      </c>
      <c r="AX1124" s="12" t="s">
        <v>78</v>
      </c>
      <c r="AY1124" s="195" t="s">
        <v>132</v>
      </c>
    </row>
    <row r="1125" spans="2:65" s="12" customFormat="1" ht="13.5">
      <c r="B1125" s="194"/>
      <c r="D1125" s="187" t="s">
        <v>141</v>
      </c>
      <c r="E1125" s="195" t="s">
        <v>5</v>
      </c>
      <c r="F1125" s="196" t="s">
        <v>1040</v>
      </c>
      <c r="H1125" s="197">
        <v>2</v>
      </c>
      <c r="I1125" s="198"/>
      <c r="L1125" s="194"/>
      <c r="M1125" s="199"/>
      <c r="N1125" s="200"/>
      <c r="O1125" s="200"/>
      <c r="P1125" s="200"/>
      <c r="Q1125" s="200"/>
      <c r="R1125" s="200"/>
      <c r="S1125" s="200"/>
      <c r="T1125" s="201"/>
      <c r="AT1125" s="195" t="s">
        <v>141</v>
      </c>
      <c r="AU1125" s="195" t="s">
        <v>87</v>
      </c>
      <c r="AV1125" s="12" t="s">
        <v>87</v>
      </c>
      <c r="AW1125" s="12" t="s">
        <v>41</v>
      </c>
      <c r="AX1125" s="12" t="s">
        <v>78</v>
      </c>
      <c r="AY1125" s="195" t="s">
        <v>132</v>
      </c>
    </row>
    <row r="1126" spans="2:65" s="12" customFormat="1" ht="13.5">
      <c r="B1126" s="194"/>
      <c r="D1126" s="187" t="s">
        <v>141</v>
      </c>
      <c r="E1126" s="195" t="s">
        <v>5</v>
      </c>
      <c r="F1126" s="196" t="s">
        <v>1041</v>
      </c>
      <c r="H1126" s="197">
        <v>2</v>
      </c>
      <c r="I1126" s="198"/>
      <c r="L1126" s="194"/>
      <c r="M1126" s="199"/>
      <c r="N1126" s="200"/>
      <c r="O1126" s="200"/>
      <c r="P1126" s="200"/>
      <c r="Q1126" s="200"/>
      <c r="R1126" s="200"/>
      <c r="S1126" s="200"/>
      <c r="T1126" s="201"/>
      <c r="AT1126" s="195" t="s">
        <v>141</v>
      </c>
      <c r="AU1126" s="195" t="s">
        <v>87</v>
      </c>
      <c r="AV1126" s="12" t="s">
        <v>87</v>
      </c>
      <c r="AW1126" s="12" t="s">
        <v>41</v>
      </c>
      <c r="AX1126" s="12" t="s">
        <v>78</v>
      </c>
      <c r="AY1126" s="195" t="s">
        <v>132</v>
      </c>
    </row>
    <row r="1127" spans="2:65" s="12" customFormat="1" ht="13.5">
      <c r="B1127" s="194"/>
      <c r="D1127" s="187" t="s">
        <v>141</v>
      </c>
      <c r="E1127" s="195" t="s">
        <v>5</v>
      </c>
      <c r="F1127" s="196" t="s">
        <v>1042</v>
      </c>
      <c r="H1127" s="197">
        <v>4</v>
      </c>
      <c r="I1127" s="198"/>
      <c r="L1127" s="194"/>
      <c r="M1127" s="199"/>
      <c r="N1127" s="200"/>
      <c r="O1127" s="200"/>
      <c r="P1127" s="200"/>
      <c r="Q1127" s="200"/>
      <c r="R1127" s="200"/>
      <c r="S1127" s="200"/>
      <c r="T1127" s="201"/>
      <c r="AT1127" s="195" t="s">
        <v>141</v>
      </c>
      <c r="AU1127" s="195" t="s">
        <v>87</v>
      </c>
      <c r="AV1127" s="12" t="s">
        <v>87</v>
      </c>
      <c r="AW1127" s="12" t="s">
        <v>41</v>
      </c>
      <c r="AX1127" s="12" t="s">
        <v>78</v>
      </c>
      <c r="AY1127" s="195" t="s">
        <v>132</v>
      </c>
    </row>
    <row r="1128" spans="2:65" s="12" customFormat="1" ht="13.5">
      <c r="B1128" s="194"/>
      <c r="D1128" s="187" t="s">
        <v>141</v>
      </c>
      <c r="E1128" s="195" t="s">
        <v>5</v>
      </c>
      <c r="F1128" s="196" t="s">
        <v>1043</v>
      </c>
      <c r="H1128" s="197">
        <v>2</v>
      </c>
      <c r="I1128" s="198"/>
      <c r="L1128" s="194"/>
      <c r="M1128" s="199"/>
      <c r="N1128" s="200"/>
      <c r="O1128" s="200"/>
      <c r="P1128" s="200"/>
      <c r="Q1128" s="200"/>
      <c r="R1128" s="200"/>
      <c r="S1128" s="200"/>
      <c r="T1128" s="201"/>
      <c r="AT1128" s="195" t="s">
        <v>141</v>
      </c>
      <c r="AU1128" s="195" t="s">
        <v>87</v>
      </c>
      <c r="AV1128" s="12" t="s">
        <v>87</v>
      </c>
      <c r="AW1128" s="12" t="s">
        <v>41</v>
      </c>
      <c r="AX1128" s="12" t="s">
        <v>78</v>
      </c>
      <c r="AY1128" s="195" t="s">
        <v>132</v>
      </c>
    </row>
    <row r="1129" spans="2:65" s="12" customFormat="1" ht="13.5">
      <c r="B1129" s="194"/>
      <c r="D1129" s="187" t="s">
        <v>141</v>
      </c>
      <c r="E1129" s="195" t="s">
        <v>5</v>
      </c>
      <c r="F1129" s="196" t="s">
        <v>1044</v>
      </c>
      <c r="H1129" s="197">
        <v>2</v>
      </c>
      <c r="I1129" s="198"/>
      <c r="L1129" s="194"/>
      <c r="M1129" s="199"/>
      <c r="N1129" s="200"/>
      <c r="O1129" s="200"/>
      <c r="P1129" s="200"/>
      <c r="Q1129" s="200"/>
      <c r="R1129" s="200"/>
      <c r="S1129" s="200"/>
      <c r="T1129" s="201"/>
      <c r="AT1129" s="195" t="s">
        <v>141</v>
      </c>
      <c r="AU1129" s="195" t="s">
        <v>87</v>
      </c>
      <c r="AV1129" s="12" t="s">
        <v>87</v>
      </c>
      <c r="AW1129" s="12" t="s">
        <v>41</v>
      </c>
      <c r="AX1129" s="12" t="s">
        <v>78</v>
      </c>
      <c r="AY1129" s="195" t="s">
        <v>132</v>
      </c>
    </row>
    <row r="1130" spans="2:65" s="14" customFormat="1" ht="13.5">
      <c r="B1130" s="210"/>
      <c r="D1130" s="187" t="s">
        <v>141</v>
      </c>
      <c r="E1130" s="211" t="s">
        <v>5</v>
      </c>
      <c r="F1130" s="212" t="s">
        <v>160</v>
      </c>
      <c r="H1130" s="213">
        <v>230</v>
      </c>
      <c r="I1130" s="214"/>
      <c r="L1130" s="210"/>
      <c r="M1130" s="215"/>
      <c r="N1130" s="216"/>
      <c r="O1130" s="216"/>
      <c r="P1130" s="216"/>
      <c r="Q1130" s="216"/>
      <c r="R1130" s="216"/>
      <c r="S1130" s="216"/>
      <c r="T1130" s="217"/>
      <c r="AT1130" s="211" t="s">
        <v>141</v>
      </c>
      <c r="AU1130" s="211" t="s">
        <v>87</v>
      </c>
      <c r="AV1130" s="14" t="s">
        <v>139</v>
      </c>
      <c r="AW1130" s="14" t="s">
        <v>41</v>
      </c>
      <c r="AX1130" s="14" t="s">
        <v>25</v>
      </c>
      <c r="AY1130" s="211" t="s">
        <v>132</v>
      </c>
    </row>
    <row r="1131" spans="2:65" s="1" customFormat="1" ht="16.5" customHeight="1">
      <c r="B1131" s="173"/>
      <c r="C1131" s="174" t="s">
        <v>1045</v>
      </c>
      <c r="D1131" s="174" t="s">
        <v>135</v>
      </c>
      <c r="E1131" s="175" t="s">
        <v>1046</v>
      </c>
      <c r="F1131" s="176" t="s">
        <v>1047</v>
      </c>
      <c r="G1131" s="177" t="s">
        <v>167</v>
      </c>
      <c r="H1131" s="178">
        <v>111</v>
      </c>
      <c r="I1131" s="179"/>
      <c r="J1131" s="180">
        <f>ROUND(I1131*H1131,2)</f>
        <v>0</v>
      </c>
      <c r="K1131" s="176" t="s">
        <v>5</v>
      </c>
      <c r="L1131" s="42"/>
      <c r="M1131" s="181" t="s">
        <v>5</v>
      </c>
      <c r="N1131" s="182" t="s">
        <v>49</v>
      </c>
      <c r="O1131" s="43"/>
      <c r="P1131" s="183">
        <f>O1131*H1131</f>
        <v>0</v>
      </c>
      <c r="Q1131" s="183">
        <v>0</v>
      </c>
      <c r="R1131" s="183">
        <f>Q1131*H1131</f>
        <v>0</v>
      </c>
      <c r="S1131" s="183">
        <v>0</v>
      </c>
      <c r="T1131" s="184">
        <f>S1131*H1131</f>
        <v>0</v>
      </c>
      <c r="AR1131" s="24" t="s">
        <v>461</v>
      </c>
      <c r="AT1131" s="24" t="s">
        <v>135</v>
      </c>
      <c r="AU1131" s="24" t="s">
        <v>87</v>
      </c>
      <c r="AY1131" s="24" t="s">
        <v>132</v>
      </c>
      <c r="BE1131" s="185">
        <f>IF(N1131="základní",J1131,0)</f>
        <v>0</v>
      </c>
      <c r="BF1131" s="185">
        <f>IF(N1131="snížená",J1131,0)</f>
        <v>0</v>
      </c>
      <c r="BG1131" s="185">
        <f>IF(N1131="zákl. přenesená",J1131,0)</f>
        <v>0</v>
      </c>
      <c r="BH1131" s="185">
        <f>IF(N1131="sníž. přenesená",J1131,0)</f>
        <v>0</v>
      </c>
      <c r="BI1131" s="185">
        <f>IF(N1131="nulová",J1131,0)</f>
        <v>0</v>
      </c>
      <c r="BJ1131" s="24" t="s">
        <v>25</v>
      </c>
      <c r="BK1131" s="185">
        <f>ROUND(I1131*H1131,2)</f>
        <v>0</v>
      </c>
      <c r="BL1131" s="24" t="s">
        <v>461</v>
      </c>
      <c r="BM1131" s="24" t="s">
        <v>1048</v>
      </c>
    </row>
    <row r="1132" spans="2:65" s="1" customFormat="1" ht="16.5" customHeight="1">
      <c r="B1132" s="173"/>
      <c r="C1132" s="174" t="s">
        <v>1049</v>
      </c>
      <c r="D1132" s="174" t="s">
        <v>135</v>
      </c>
      <c r="E1132" s="175" t="s">
        <v>1050</v>
      </c>
      <c r="F1132" s="176" t="s">
        <v>1051</v>
      </c>
      <c r="G1132" s="177" t="s">
        <v>846</v>
      </c>
      <c r="H1132" s="178">
        <v>11</v>
      </c>
      <c r="I1132" s="179"/>
      <c r="J1132" s="180">
        <f>ROUND(I1132*H1132,2)</f>
        <v>0</v>
      </c>
      <c r="K1132" s="176" t="s">
        <v>5</v>
      </c>
      <c r="L1132" s="42"/>
      <c r="M1132" s="181" t="s">
        <v>5</v>
      </c>
      <c r="N1132" s="182" t="s">
        <v>49</v>
      </c>
      <c r="O1132" s="43"/>
      <c r="P1132" s="183">
        <f>O1132*H1132</f>
        <v>0</v>
      </c>
      <c r="Q1132" s="183">
        <v>0</v>
      </c>
      <c r="R1132" s="183">
        <f>Q1132*H1132</f>
        <v>0</v>
      </c>
      <c r="S1132" s="183">
        <v>0</v>
      </c>
      <c r="T1132" s="184">
        <f>S1132*H1132</f>
        <v>0</v>
      </c>
      <c r="AR1132" s="24" t="s">
        <v>461</v>
      </c>
      <c r="AT1132" s="24" t="s">
        <v>135</v>
      </c>
      <c r="AU1132" s="24" t="s">
        <v>87</v>
      </c>
      <c r="AY1132" s="24" t="s">
        <v>132</v>
      </c>
      <c r="BE1132" s="185">
        <f>IF(N1132="základní",J1132,0)</f>
        <v>0</v>
      </c>
      <c r="BF1132" s="185">
        <f>IF(N1132="snížená",J1132,0)</f>
        <v>0</v>
      </c>
      <c r="BG1132" s="185">
        <f>IF(N1132="zákl. přenesená",J1132,0)</f>
        <v>0</v>
      </c>
      <c r="BH1132" s="185">
        <f>IF(N1132="sníž. přenesená",J1132,0)</f>
        <v>0</v>
      </c>
      <c r="BI1132" s="185">
        <f>IF(N1132="nulová",J1132,0)</f>
        <v>0</v>
      </c>
      <c r="BJ1132" s="24" t="s">
        <v>25</v>
      </c>
      <c r="BK1132" s="185">
        <f>ROUND(I1132*H1132,2)</f>
        <v>0</v>
      </c>
      <c r="BL1132" s="24" t="s">
        <v>461</v>
      </c>
      <c r="BM1132" s="24" t="s">
        <v>1052</v>
      </c>
    </row>
    <row r="1133" spans="2:65" s="12" customFormat="1" ht="13.5">
      <c r="B1133" s="194"/>
      <c r="D1133" s="187" t="s">
        <v>141</v>
      </c>
      <c r="E1133" s="195" t="s">
        <v>5</v>
      </c>
      <c r="F1133" s="196" t="s">
        <v>1053</v>
      </c>
      <c r="H1133" s="197">
        <v>4</v>
      </c>
      <c r="I1133" s="198"/>
      <c r="L1133" s="194"/>
      <c r="M1133" s="199"/>
      <c r="N1133" s="200"/>
      <c r="O1133" s="200"/>
      <c r="P1133" s="200"/>
      <c r="Q1133" s="200"/>
      <c r="R1133" s="200"/>
      <c r="S1133" s="200"/>
      <c r="T1133" s="201"/>
      <c r="AT1133" s="195" t="s">
        <v>141</v>
      </c>
      <c r="AU1133" s="195" t="s">
        <v>87</v>
      </c>
      <c r="AV1133" s="12" t="s">
        <v>87</v>
      </c>
      <c r="AW1133" s="12" t="s">
        <v>41</v>
      </c>
      <c r="AX1133" s="12" t="s">
        <v>78</v>
      </c>
      <c r="AY1133" s="195" t="s">
        <v>132</v>
      </c>
    </row>
    <row r="1134" spans="2:65" s="12" customFormat="1" ht="13.5">
      <c r="B1134" s="194"/>
      <c r="D1134" s="187" t="s">
        <v>141</v>
      </c>
      <c r="E1134" s="195" t="s">
        <v>5</v>
      </c>
      <c r="F1134" s="196" t="s">
        <v>1054</v>
      </c>
      <c r="H1134" s="197">
        <v>2</v>
      </c>
      <c r="I1134" s="198"/>
      <c r="L1134" s="194"/>
      <c r="M1134" s="199"/>
      <c r="N1134" s="200"/>
      <c r="O1134" s="200"/>
      <c r="P1134" s="200"/>
      <c r="Q1134" s="200"/>
      <c r="R1134" s="200"/>
      <c r="S1134" s="200"/>
      <c r="T1134" s="201"/>
      <c r="AT1134" s="195" t="s">
        <v>141</v>
      </c>
      <c r="AU1134" s="195" t="s">
        <v>87</v>
      </c>
      <c r="AV1134" s="12" t="s">
        <v>87</v>
      </c>
      <c r="AW1134" s="12" t="s">
        <v>41</v>
      </c>
      <c r="AX1134" s="12" t="s">
        <v>78</v>
      </c>
      <c r="AY1134" s="195" t="s">
        <v>132</v>
      </c>
    </row>
    <row r="1135" spans="2:65" s="12" customFormat="1" ht="13.5">
      <c r="B1135" s="194"/>
      <c r="D1135" s="187" t="s">
        <v>141</v>
      </c>
      <c r="E1135" s="195" t="s">
        <v>5</v>
      </c>
      <c r="F1135" s="196" t="s">
        <v>1055</v>
      </c>
      <c r="H1135" s="197">
        <v>5</v>
      </c>
      <c r="I1135" s="198"/>
      <c r="L1135" s="194"/>
      <c r="M1135" s="199"/>
      <c r="N1135" s="200"/>
      <c r="O1135" s="200"/>
      <c r="P1135" s="200"/>
      <c r="Q1135" s="200"/>
      <c r="R1135" s="200"/>
      <c r="S1135" s="200"/>
      <c r="T1135" s="201"/>
      <c r="AT1135" s="195" t="s">
        <v>141</v>
      </c>
      <c r="AU1135" s="195" t="s">
        <v>87</v>
      </c>
      <c r="AV1135" s="12" t="s">
        <v>87</v>
      </c>
      <c r="AW1135" s="12" t="s">
        <v>41</v>
      </c>
      <c r="AX1135" s="12" t="s">
        <v>78</v>
      </c>
      <c r="AY1135" s="195" t="s">
        <v>132</v>
      </c>
    </row>
    <row r="1136" spans="2:65" s="14" customFormat="1" ht="13.5">
      <c r="B1136" s="210"/>
      <c r="D1136" s="187" t="s">
        <v>141</v>
      </c>
      <c r="E1136" s="211" t="s">
        <v>5</v>
      </c>
      <c r="F1136" s="212" t="s">
        <v>160</v>
      </c>
      <c r="H1136" s="213">
        <v>11</v>
      </c>
      <c r="I1136" s="214"/>
      <c r="L1136" s="210"/>
      <c r="M1136" s="215"/>
      <c r="N1136" s="216"/>
      <c r="O1136" s="216"/>
      <c r="P1136" s="216"/>
      <c r="Q1136" s="216"/>
      <c r="R1136" s="216"/>
      <c r="S1136" s="216"/>
      <c r="T1136" s="217"/>
      <c r="AT1136" s="211" t="s">
        <v>141</v>
      </c>
      <c r="AU1136" s="211" t="s">
        <v>87</v>
      </c>
      <c r="AV1136" s="14" t="s">
        <v>139</v>
      </c>
      <c r="AW1136" s="14" t="s">
        <v>41</v>
      </c>
      <c r="AX1136" s="14" t="s">
        <v>25</v>
      </c>
      <c r="AY1136" s="211" t="s">
        <v>132</v>
      </c>
    </row>
    <row r="1137" spans="2:65" s="1" customFormat="1" ht="16.5" customHeight="1">
      <c r="B1137" s="173"/>
      <c r="C1137" s="174" t="s">
        <v>1056</v>
      </c>
      <c r="D1137" s="174" t="s">
        <v>135</v>
      </c>
      <c r="E1137" s="175" t="s">
        <v>1057</v>
      </c>
      <c r="F1137" s="176" t="s">
        <v>1058</v>
      </c>
      <c r="G1137" s="177" t="s">
        <v>167</v>
      </c>
      <c r="H1137" s="178">
        <v>77.5</v>
      </c>
      <c r="I1137" s="179"/>
      <c r="J1137" s="180">
        <f>ROUND(I1137*H1137,2)</f>
        <v>0</v>
      </c>
      <c r="K1137" s="176" t="s">
        <v>5</v>
      </c>
      <c r="L1137" s="42"/>
      <c r="M1137" s="181" t="s">
        <v>5</v>
      </c>
      <c r="N1137" s="182" t="s">
        <v>49</v>
      </c>
      <c r="O1137" s="43"/>
      <c r="P1137" s="183">
        <f>O1137*H1137</f>
        <v>0</v>
      </c>
      <c r="Q1137" s="183">
        <v>0</v>
      </c>
      <c r="R1137" s="183">
        <f>Q1137*H1137</f>
        <v>0</v>
      </c>
      <c r="S1137" s="183">
        <v>0</v>
      </c>
      <c r="T1137" s="184">
        <f>S1137*H1137</f>
        <v>0</v>
      </c>
      <c r="AR1137" s="24" t="s">
        <v>461</v>
      </c>
      <c r="AT1137" s="24" t="s">
        <v>135</v>
      </c>
      <c r="AU1137" s="24" t="s">
        <v>87</v>
      </c>
      <c r="AY1137" s="24" t="s">
        <v>132</v>
      </c>
      <c r="BE1137" s="185">
        <f>IF(N1137="základní",J1137,0)</f>
        <v>0</v>
      </c>
      <c r="BF1137" s="185">
        <f>IF(N1137="snížená",J1137,0)</f>
        <v>0</v>
      </c>
      <c r="BG1137" s="185">
        <f>IF(N1137="zákl. přenesená",J1137,0)</f>
        <v>0</v>
      </c>
      <c r="BH1137" s="185">
        <f>IF(N1137="sníž. přenesená",J1137,0)</f>
        <v>0</v>
      </c>
      <c r="BI1137" s="185">
        <f>IF(N1137="nulová",J1137,0)</f>
        <v>0</v>
      </c>
      <c r="BJ1137" s="24" t="s">
        <v>25</v>
      </c>
      <c r="BK1137" s="185">
        <f>ROUND(I1137*H1137,2)</f>
        <v>0</v>
      </c>
      <c r="BL1137" s="24" t="s">
        <v>461</v>
      </c>
      <c r="BM1137" s="24" t="s">
        <v>1059</v>
      </c>
    </row>
    <row r="1138" spans="2:65" s="11" customFormat="1" ht="13.5">
      <c r="B1138" s="186"/>
      <c r="D1138" s="187" t="s">
        <v>141</v>
      </c>
      <c r="E1138" s="188" t="s">
        <v>5</v>
      </c>
      <c r="F1138" s="189" t="s">
        <v>977</v>
      </c>
      <c r="H1138" s="188" t="s">
        <v>5</v>
      </c>
      <c r="I1138" s="190"/>
      <c r="L1138" s="186"/>
      <c r="M1138" s="191"/>
      <c r="N1138" s="192"/>
      <c r="O1138" s="192"/>
      <c r="P1138" s="192"/>
      <c r="Q1138" s="192"/>
      <c r="R1138" s="192"/>
      <c r="S1138" s="192"/>
      <c r="T1138" s="193"/>
      <c r="AT1138" s="188" t="s">
        <v>141</v>
      </c>
      <c r="AU1138" s="188" t="s">
        <v>87</v>
      </c>
      <c r="AV1138" s="11" t="s">
        <v>25</v>
      </c>
      <c r="AW1138" s="11" t="s">
        <v>41</v>
      </c>
      <c r="AX1138" s="11" t="s">
        <v>78</v>
      </c>
      <c r="AY1138" s="188" t="s">
        <v>132</v>
      </c>
    </row>
    <row r="1139" spans="2:65" s="12" customFormat="1" ht="13.5">
      <c r="B1139" s="194"/>
      <c r="D1139" s="187" t="s">
        <v>141</v>
      </c>
      <c r="E1139" s="195" t="s">
        <v>5</v>
      </c>
      <c r="F1139" s="196" t="s">
        <v>983</v>
      </c>
      <c r="H1139" s="197">
        <v>14</v>
      </c>
      <c r="I1139" s="198"/>
      <c r="L1139" s="194"/>
      <c r="M1139" s="199"/>
      <c r="N1139" s="200"/>
      <c r="O1139" s="200"/>
      <c r="P1139" s="200"/>
      <c r="Q1139" s="200"/>
      <c r="R1139" s="200"/>
      <c r="S1139" s="200"/>
      <c r="T1139" s="201"/>
      <c r="AT1139" s="195" t="s">
        <v>141</v>
      </c>
      <c r="AU1139" s="195" t="s">
        <v>87</v>
      </c>
      <c r="AV1139" s="12" t="s">
        <v>87</v>
      </c>
      <c r="AW1139" s="12" t="s">
        <v>41</v>
      </c>
      <c r="AX1139" s="12" t="s">
        <v>78</v>
      </c>
      <c r="AY1139" s="195" t="s">
        <v>132</v>
      </c>
    </row>
    <row r="1140" spans="2:65" s="12" customFormat="1" ht="13.5">
      <c r="B1140" s="194"/>
      <c r="D1140" s="187" t="s">
        <v>141</v>
      </c>
      <c r="E1140" s="195" t="s">
        <v>5</v>
      </c>
      <c r="F1140" s="196" t="s">
        <v>984</v>
      </c>
      <c r="H1140" s="197">
        <v>4.5</v>
      </c>
      <c r="I1140" s="198"/>
      <c r="L1140" s="194"/>
      <c r="M1140" s="199"/>
      <c r="N1140" s="200"/>
      <c r="O1140" s="200"/>
      <c r="P1140" s="200"/>
      <c r="Q1140" s="200"/>
      <c r="R1140" s="200"/>
      <c r="S1140" s="200"/>
      <c r="T1140" s="201"/>
      <c r="AT1140" s="195" t="s">
        <v>141</v>
      </c>
      <c r="AU1140" s="195" t="s">
        <v>87</v>
      </c>
      <c r="AV1140" s="12" t="s">
        <v>87</v>
      </c>
      <c r="AW1140" s="12" t="s">
        <v>41</v>
      </c>
      <c r="AX1140" s="12" t="s">
        <v>78</v>
      </c>
      <c r="AY1140" s="195" t="s">
        <v>132</v>
      </c>
    </row>
    <row r="1141" spans="2:65" s="12" customFormat="1" ht="13.5">
      <c r="B1141" s="194"/>
      <c r="D1141" s="187" t="s">
        <v>141</v>
      </c>
      <c r="E1141" s="195" t="s">
        <v>5</v>
      </c>
      <c r="F1141" s="196" t="s">
        <v>985</v>
      </c>
      <c r="H1141" s="197">
        <v>59</v>
      </c>
      <c r="I1141" s="198"/>
      <c r="L1141" s="194"/>
      <c r="M1141" s="199"/>
      <c r="N1141" s="200"/>
      <c r="O1141" s="200"/>
      <c r="P1141" s="200"/>
      <c r="Q1141" s="200"/>
      <c r="R1141" s="200"/>
      <c r="S1141" s="200"/>
      <c r="T1141" s="201"/>
      <c r="AT1141" s="195" t="s">
        <v>141</v>
      </c>
      <c r="AU1141" s="195" t="s">
        <v>87</v>
      </c>
      <c r="AV1141" s="12" t="s">
        <v>87</v>
      </c>
      <c r="AW1141" s="12" t="s">
        <v>41</v>
      </c>
      <c r="AX1141" s="12" t="s">
        <v>78</v>
      </c>
      <c r="AY1141" s="195" t="s">
        <v>132</v>
      </c>
    </row>
    <row r="1142" spans="2:65" s="14" customFormat="1" ht="13.5">
      <c r="B1142" s="210"/>
      <c r="D1142" s="187" t="s">
        <v>141</v>
      </c>
      <c r="E1142" s="211" t="s">
        <v>5</v>
      </c>
      <c r="F1142" s="212" t="s">
        <v>160</v>
      </c>
      <c r="H1142" s="213">
        <v>77.5</v>
      </c>
      <c r="I1142" s="214"/>
      <c r="L1142" s="210"/>
      <c r="M1142" s="215"/>
      <c r="N1142" s="216"/>
      <c r="O1142" s="216"/>
      <c r="P1142" s="216"/>
      <c r="Q1142" s="216"/>
      <c r="R1142" s="216"/>
      <c r="S1142" s="216"/>
      <c r="T1142" s="217"/>
      <c r="AT1142" s="211" t="s">
        <v>141</v>
      </c>
      <c r="AU1142" s="211" t="s">
        <v>87</v>
      </c>
      <c r="AV1142" s="14" t="s">
        <v>139</v>
      </c>
      <c r="AW1142" s="14" t="s">
        <v>41</v>
      </c>
      <c r="AX1142" s="14" t="s">
        <v>25</v>
      </c>
      <c r="AY1142" s="211" t="s">
        <v>132</v>
      </c>
    </row>
    <row r="1143" spans="2:65" s="1" customFormat="1" ht="25.5" customHeight="1">
      <c r="B1143" s="173"/>
      <c r="C1143" s="174" t="s">
        <v>1060</v>
      </c>
      <c r="D1143" s="174" t="s">
        <v>135</v>
      </c>
      <c r="E1143" s="175" t="s">
        <v>1061</v>
      </c>
      <c r="F1143" s="176" t="s">
        <v>1062</v>
      </c>
      <c r="G1143" s="177" t="s">
        <v>167</v>
      </c>
      <c r="H1143" s="178">
        <v>17.8</v>
      </c>
      <c r="I1143" s="179"/>
      <c r="J1143" s="180">
        <f>ROUND(I1143*H1143,2)</f>
        <v>0</v>
      </c>
      <c r="K1143" s="176" t="s">
        <v>5</v>
      </c>
      <c r="L1143" s="42"/>
      <c r="M1143" s="181" t="s">
        <v>5</v>
      </c>
      <c r="N1143" s="182" t="s">
        <v>49</v>
      </c>
      <c r="O1143" s="43"/>
      <c r="P1143" s="183">
        <f>O1143*H1143</f>
        <v>0</v>
      </c>
      <c r="Q1143" s="183">
        <v>0</v>
      </c>
      <c r="R1143" s="183">
        <f>Q1143*H1143</f>
        <v>0</v>
      </c>
      <c r="S1143" s="183">
        <v>0</v>
      </c>
      <c r="T1143" s="184">
        <f>S1143*H1143</f>
        <v>0</v>
      </c>
      <c r="AR1143" s="24" t="s">
        <v>461</v>
      </c>
      <c r="AT1143" s="24" t="s">
        <v>135</v>
      </c>
      <c r="AU1143" s="24" t="s">
        <v>87</v>
      </c>
      <c r="AY1143" s="24" t="s">
        <v>132</v>
      </c>
      <c r="BE1143" s="185">
        <f>IF(N1143="základní",J1143,0)</f>
        <v>0</v>
      </c>
      <c r="BF1143" s="185">
        <f>IF(N1143="snížená",J1143,0)</f>
        <v>0</v>
      </c>
      <c r="BG1143" s="185">
        <f>IF(N1143="zákl. přenesená",J1143,0)</f>
        <v>0</v>
      </c>
      <c r="BH1143" s="185">
        <f>IF(N1143="sníž. přenesená",J1143,0)</f>
        <v>0</v>
      </c>
      <c r="BI1143" s="185">
        <f>IF(N1143="nulová",J1143,0)</f>
        <v>0</v>
      </c>
      <c r="BJ1143" s="24" t="s">
        <v>25</v>
      </c>
      <c r="BK1143" s="185">
        <f>ROUND(I1143*H1143,2)</f>
        <v>0</v>
      </c>
      <c r="BL1143" s="24" t="s">
        <v>461</v>
      </c>
      <c r="BM1143" s="24" t="s">
        <v>1063</v>
      </c>
    </row>
    <row r="1144" spans="2:65" s="1" customFormat="1" ht="16.5" customHeight="1">
      <c r="B1144" s="173"/>
      <c r="C1144" s="174" t="s">
        <v>1064</v>
      </c>
      <c r="D1144" s="174" t="s">
        <v>135</v>
      </c>
      <c r="E1144" s="175" t="s">
        <v>1065</v>
      </c>
      <c r="F1144" s="176" t="s">
        <v>1066</v>
      </c>
      <c r="G1144" s="177" t="s">
        <v>883</v>
      </c>
      <c r="H1144" s="218"/>
      <c r="I1144" s="179"/>
      <c r="J1144" s="180">
        <f>ROUND(I1144*H1144,2)</f>
        <v>0</v>
      </c>
      <c r="K1144" s="176" t="s">
        <v>5</v>
      </c>
      <c r="L1144" s="42"/>
      <c r="M1144" s="181" t="s">
        <v>5</v>
      </c>
      <c r="N1144" s="182" t="s">
        <v>49</v>
      </c>
      <c r="O1144" s="43"/>
      <c r="P1144" s="183">
        <f>O1144*H1144</f>
        <v>0</v>
      </c>
      <c r="Q1144" s="183">
        <v>0</v>
      </c>
      <c r="R1144" s="183">
        <f>Q1144*H1144</f>
        <v>0</v>
      </c>
      <c r="S1144" s="183">
        <v>0</v>
      </c>
      <c r="T1144" s="184">
        <f>S1144*H1144</f>
        <v>0</v>
      </c>
      <c r="AR1144" s="24" t="s">
        <v>461</v>
      </c>
      <c r="AT1144" s="24" t="s">
        <v>135</v>
      </c>
      <c r="AU1144" s="24" t="s">
        <v>87</v>
      </c>
      <c r="AY1144" s="24" t="s">
        <v>132</v>
      </c>
      <c r="BE1144" s="185">
        <f>IF(N1144="základní",J1144,0)</f>
        <v>0</v>
      </c>
      <c r="BF1144" s="185">
        <f>IF(N1144="snížená",J1144,0)</f>
        <v>0</v>
      </c>
      <c r="BG1144" s="185">
        <f>IF(N1144="zákl. přenesená",J1144,0)</f>
        <v>0</v>
      </c>
      <c r="BH1144" s="185">
        <f>IF(N1144="sníž. přenesená",J1144,0)</f>
        <v>0</v>
      </c>
      <c r="BI1144" s="185">
        <f>IF(N1144="nulová",J1144,0)</f>
        <v>0</v>
      </c>
      <c r="BJ1144" s="24" t="s">
        <v>25</v>
      </c>
      <c r="BK1144" s="185">
        <f>ROUND(I1144*H1144,2)</f>
        <v>0</v>
      </c>
      <c r="BL1144" s="24" t="s">
        <v>461</v>
      </c>
      <c r="BM1144" s="24" t="s">
        <v>1067</v>
      </c>
    </row>
    <row r="1145" spans="2:65" s="1" customFormat="1" ht="16.5" customHeight="1">
      <c r="B1145" s="173"/>
      <c r="C1145" s="174" t="s">
        <v>1068</v>
      </c>
      <c r="D1145" s="174" t="s">
        <v>135</v>
      </c>
      <c r="E1145" s="175" t="s">
        <v>1069</v>
      </c>
      <c r="F1145" s="176" t="s">
        <v>1070</v>
      </c>
      <c r="G1145" s="177" t="s">
        <v>883</v>
      </c>
      <c r="H1145" s="218"/>
      <c r="I1145" s="179"/>
      <c r="J1145" s="180">
        <f>ROUND(I1145*H1145,2)</f>
        <v>0</v>
      </c>
      <c r="K1145" s="176" t="s">
        <v>5</v>
      </c>
      <c r="L1145" s="42"/>
      <c r="M1145" s="181" t="s">
        <v>5</v>
      </c>
      <c r="N1145" s="182" t="s">
        <v>49</v>
      </c>
      <c r="O1145" s="43"/>
      <c r="P1145" s="183">
        <f>O1145*H1145</f>
        <v>0</v>
      </c>
      <c r="Q1145" s="183">
        <v>0</v>
      </c>
      <c r="R1145" s="183">
        <f>Q1145*H1145</f>
        <v>0</v>
      </c>
      <c r="S1145" s="183">
        <v>0</v>
      </c>
      <c r="T1145" s="184">
        <f>S1145*H1145</f>
        <v>0</v>
      </c>
      <c r="AR1145" s="24" t="s">
        <v>461</v>
      </c>
      <c r="AT1145" s="24" t="s">
        <v>135</v>
      </c>
      <c r="AU1145" s="24" t="s">
        <v>87</v>
      </c>
      <c r="AY1145" s="24" t="s">
        <v>132</v>
      </c>
      <c r="BE1145" s="185">
        <f>IF(N1145="základní",J1145,0)</f>
        <v>0</v>
      </c>
      <c r="BF1145" s="185">
        <f>IF(N1145="snížená",J1145,0)</f>
        <v>0</v>
      </c>
      <c r="BG1145" s="185">
        <f>IF(N1145="zákl. přenesená",J1145,0)</f>
        <v>0</v>
      </c>
      <c r="BH1145" s="185">
        <f>IF(N1145="sníž. přenesená",J1145,0)</f>
        <v>0</v>
      </c>
      <c r="BI1145" s="185">
        <f>IF(N1145="nulová",J1145,0)</f>
        <v>0</v>
      </c>
      <c r="BJ1145" s="24" t="s">
        <v>25</v>
      </c>
      <c r="BK1145" s="185">
        <f>ROUND(I1145*H1145,2)</f>
        <v>0</v>
      </c>
      <c r="BL1145" s="24" t="s">
        <v>461</v>
      </c>
      <c r="BM1145" s="24" t="s">
        <v>1071</v>
      </c>
    </row>
    <row r="1146" spans="2:65" s="10" customFormat="1" ht="29.85" customHeight="1">
      <c r="B1146" s="160"/>
      <c r="D1146" s="161" t="s">
        <v>77</v>
      </c>
      <c r="E1146" s="171" t="s">
        <v>1072</v>
      </c>
      <c r="F1146" s="171" t="s">
        <v>1073</v>
      </c>
      <c r="I1146" s="163"/>
      <c r="J1146" s="172">
        <f>BK1146</f>
        <v>0</v>
      </c>
      <c r="L1146" s="160"/>
      <c r="M1146" s="165"/>
      <c r="N1146" s="166"/>
      <c r="O1146" s="166"/>
      <c r="P1146" s="167">
        <f>SUM(P1147:P1274)</f>
        <v>0</v>
      </c>
      <c r="Q1146" s="166"/>
      <c r="R1146" s="167">
        <f>SUM(R1147:R1274)</f>
        <v>0</v>
      </c>
      <c r="S1146" s="166"/>
      <c r="T1146" s="168">
        <f>SUM(T1147:T1274)</f>
        <v>1.9827000000000001</v>
      </c>
      <c r="AR1146" s="161" t="s">
        <v>87</v>
      </c>
      <c r="AT1146" s="169" t="s">
        <v>77</v>
      </c>
      <c r="AU1146" s="169" t="s">
        <v>25</v>
      </c>
      <c r="AY1146" s="161" t="s">
        <v>132</v>
      </c>
      <c r="BK1146" s="170">
        <f>SUM(BK1147:BK1274)</f>
        <v>0</v>
      </c>
    </row>
    <row r="1147" spans="2:65" s="1" customFormat="1" ht="25.5" customHeight="1">
      <c r="B1147" s="173"/>
      <c r="C1147" s="174" t="s">
        <v>1074</v>
      </c>
      <c r="D1147" s="174" t="s">
        <v>135</v>
      </c>
      <c r="E1147" s="175" t="s">
        <v>1075</v>
      </c>
      <c r="F1147" s="176" t="s">
        <v>1076</v>
      </c>
      <c r="G1147" s="177" t="s">
        <v>846</v>
      </c>
      <c r="H1147" s="178">
        <v>1</v>
      </c>
      <c r="I1147" s="179"/>
      <c r="J1147" s="180">
        <f t="shared" ref="J1147:J1178" si="0">ROUND(I1147*H1147,2)</f>
        <v>0</v>
      </c>
      <c r="K1147" s="176" t="s">
        <v>5</v>
      </c>
      <c r="L1147" s="42"/>
      <c r="M1147" s="181" t="s">
        <v>5</v>
      </c>
      <c r="N1147" s="182" t="s">
        <v>49</v>
      </c>
      <c r="O1147" s="43"/>
      <c r="P1147" s="183">
        <f t="shared" ref="P1147:P1178" si="1">O1147*H1147</f>
        <v>0</v>
      </c>
      <c r="Q1147" s="183">
        <v>0</v>
      </c>
      <c r="R1147" s="183">
        <f t="shared" ref="R1147:R1178" si="2">Q1147*H1147</f>
        <v>0</v>
      </c>
      <c r="S1147" s="183">
        <v>0</v>
      </c>
      <c r="T1147" s="184">
        <f t="shared" ref="T1147:T1178" si="3">S1147*H1147</f>
        <v>0</v>
      </c>
      <c r="AR1147" s="24" t="s">
        <v>461</v>
      </c>
      <c r="AT1147" s="24" t="s">
        <v>135</v>
      </c>
      <c r="AU1147" s="24" t="s">
        <v>87</v>
      </c>
      <c r="AY1147" s="24" t="s">
        <v>132</v>
      </c>
      <c r="BE1147" s="185">
        <f t="shared" ref="BE1147:BE1178" si="4">IF(N1147="základní",J1147,0)</f>
        <v>0</v>
      </c>
      <c r="BF1147" s="185">
        <f t="shared" ref="BF1147:BF1178" si="5">IF(N1147="snížená",J1147,0)</f>
        <v>0</v>
      </c>
      <c r="BG1147" s="185">
        <f t="shared" ref="BG1147:BG1178" si="6">IF(N1147="zákl. přenesená",J1147,0)</f>
        <v>0</v>
      </c>
      <c r="BH1147" s="185">
        <f t="shared" ref="BH1147:BH1178" si="7">IF(N1147="sníž. přenesená",J1147,0)</f>
        <v>0</v>
      </c>
      <c r="BI1147" s="185">
        <f t="shared" ref="BI1147:BI1178" si="8">IF(N1147="nulová",J1147,0)</f>
        <v>0</v>
      </c>
      <c r="BJ1147" s="24" t="s">
        <v>25</v>
      </c>
      <c r="BK1147" s="185">
        <f t="shared" ref="BK1147:BK1178" si="9">ROUND(I1147*H1147,2)</f>
        <v>0</v>
      </c>
      <c r="BL1147" s="24" t="s">
        <v>461</v>
      </c>
      <c r="BM1147" s="24" t="s">
        <v>1077</v>
      </c>
    </row>
    <row r="1148" spans="2:65" s="1" customFormat="1" ht="25.5" customHeight="1">
      <c r="B1148" s="173"/>
      <c r="C1148" s="174" t="s">
        <v>1078</v>
      </c>
      <c r="D1148" s="174" t="s">
        <v>135</v>
      </c>
      <c r="E1148" s="175" t="s">
        <v>1079</v>
      </c>
      <c r="F1148" s="176" t="s">
        <v>1080</v>
      </c>
      <c r="G1148" s="177" t="s">
        <v>846</v>
      </c>
      <c r="H1148" s="178">
        <v>4</v>
      </c>
      <c r="I1148" s="179"/>
      <c r="J1148" s="180">
        <f t="shared" si="0"/>
        <v>0</v>
      </c>
      <c r="K1148" s="176" t="s">
        <v>5</v>
      </c>
      <c r="L1148" s="42"/>
      <c r="M1148" s="181" t="s">
        <v>5</v>
      </c>
      <c r="N1148" s="182" t="s">
        <v>49</v>
      </c>
      <c r="O1148" s="43"/>
      <c r="P1148" s="183">
        <f t="shared" si="1"/>
        <v>0</v>
      </c>
      <c r="Q1148" s="183">
        <v>0</v>
      </c>
      <c r="R1148" s="183">
        <f t="shared" si="2"/>
        <v>0</v>
      </c>
      <c r="S1148" s="183">
        <v>0</v>
      </c>
      <c r="T1148" s="184">
        <f t="shared" si="3"/>
        <v>0</v>
      </c>
      <c r="AR1148" s="24" t="s">
        <v>461</v>
      </c>
      <c r="AT1148" s="24" t="s">
        <v>135</v>
      </c>
      <c r="AU1148" s="24" t="s">
        <v>87</v>
      </c>
      <c r="AY1148" s="24" t="s">
        <v>132</v>
      </c>
      <c r="BE1148" s="185">
        <f t="shared" si="4"/>
        <v>0</v>
      </c>
      <c r="BF1148" s="185">
        <f t="shared" si="5"/>
        <v>0</v>
      </c>
      <c r="BG1148" s="185">
        <f t="shared" si="6"/>
        <v>0</v>
      </c>
      <c r="BH1148" s="185">
        <f t="shared" si="7"/>
        <v>0</v>
      </c>
      <c r="BI1148" s="185">
        <f t="shared" si="8"/>
        <v>0</v>
      </c>
      <c r="BJ1148" s="24" t="s">
        <v>25</v>
      </c>
      <c r="BK1148" s="185">
        <f t="shared" si="9"/>
        <v>0</v>
      </c>
      <c r="BL1148" s="24" t="s">
        <v>461</v>
      </c>
      <c r="BM1148" s="24" t="s">
        <v>1081</v>
      </c>
    </row>
    <row r="1149" spans="2:65" s="1" customFormat="1" ht="38.25" customHeight="1">
      <c r="B1149" s="173"/>
      <c r="C1149" s="174" t="s">
        <v>1082</v>
      </c>
      <c r="D1149" s="174" t="s">
        <v>135</v>
      </c>
      <c r="E1149" s="175" t="s">
        <v>1083</v>
      </c>
      <c r="F1149" s="176" t="s">
        <v>1084</v>
      </c>
      <c r="G1149" s="177" t="s">
        <v>846</v>
      </c>
      <c r="H1149" s="178">
        <v>1</v>
      </c>
      <c r="I1149" s="179"/>
      <c r="J1149" s="180">
        <f t="shared" si="0"/>
        <v>0</v>
      </c>
      <c r="K1149" s="176" t="s">
        <v>5</v>
      </c>
      <c r="L1149" s="42"/>
      <c r="M1149" s="181" t="s">
        <v>5</v>
      </c>
      <c r="N1149" s="182" t="s">
        <v>49</v>
      </c>
      <c r="O1149" s="43"/>
      <c r="P1149" s="183">
        <f t="shared" si="1"/>
        <v>0</v>
      </c>
      <c r="Q1149" s="183">
        <v>0</v>
      </c>
      <c r="R1149" s="183">
        <f t="shared" si="2"/>
        <v>0</v>
      </c>
      <c r="S1149" s="183">
        <v>0</v>
      </c>
      <c r="T1149" s="184">
        <f t="shared" si="3"/>
        <v>0</v>
      </c>
      <c r="AR1149" s="24" t="s">
        <v>461</v>
      </c>
      <c r="AT1149" s="24" t="s">
        <v>135</v>
      </c>
      <c r="AU1149" s="24" t="s">
        <v>87</v>
      </c>
      <c r="AY1149" s="24" t="s">
        <v>132</v>
      </c>
      <c r="BE1149" s="185">
        <f t="shared" si="4"/>
        <v>0</v>
      </c>
      <c r="BF1149" s="185">
        <f t="shared" si="5"/>
        <v>0</v>
      </c>
      <c r="BG1149" s="185">
        <f t="shared" si="6"/>
        <v>0</v>
      </c>
      <c r="BH1149" s="185">
        <f t="shared" si="7"/>
        <v>0</v>
      </c>
      <c r="BI1149" s="185">
        <f t="shared" si="8"/>
        <v>0</v>
      </c>
      <c r="BJ1149" s="24" t="s">
        <v>25</v>
      </c>
      <c r="BK1149" s="185">
        <f t="shared" si="9"/>
        <v>0</v>
      </c>
      <c r="BL1149" s="24" t="s">
        <v>461</v>
      </c>
      <c r="BM1149" s="24" t="s">
        <v>1085</v>
      </c>
    </row>
    <row r="1150" spans="2:65" s="1" customFormat="1" ht="38.25" customHeight="1">
      <c r="B1150" s="173"/>
      <c r="C1150" s="174" t="s">
        <v>1086</v>
      </c>
      <c r="D1150" s="174" t="s">
        <v>135</v>
      </c>
      <c r="E1150" s="175" t="s">
        <v>1087</v>
      </c>
      <c r="F1150" s="176" t="s">
        <v>1088</v>
      </c>
      <c r="G1150" s="177" t="s">
        <v>846</v>
      </c>
      <c r="H1150" s="178">
        <v>1</v>
      </c>
      <c r="I1150" s="179"/>
      <c r="J1150" s="180">
        <f t="shared" si="0"/>
        <v>0</v>
      </c>
      <c r="K1150" s="176" t="s">
        <v>5</v>
      </c>
      <c r="L1150" s="42"/>
      <c r="M1150" s="181" t="s">
        <v>5</v>
      </c>
      <c r="N1150" s="182" t="s">
        <v>49</v>
      </c>
      <c r="O1150" s="43"/>
      <c r="P1150" s="183">
        <f t="shared" si="1"/>
        <v>0</v>
      </c>
      <c r="Q1150" s="183">
        <v>0</v>
      </c>
      <c r="R1150" s="183">
        <f t="shared" si="2"/>
        <v>0</v>
      </c>
      <c r="S1150" s="183">
        <v>0</v>
      </c>
      <c r="T1150" s="184">
        <f t="shared" si="3"/>
        <v>0</v>
      </c>
      <c r="AR1150" s="24" t="s">
        <v>461</v>
      </c>
      <c r="AT1150" s="24" t="s">
        <v>135</v>
      </c>
      <c r="AU1150" s="24" t="s">
        <v>87</v>
      </c>
      <c r="AY1150" s="24" t="s">
        <v>132</v>
      </c>
      <c r="BE1150" s="185">
        <f t="shared" si="4"/>
        <v>0</v>
      </c>
      <c r="BF1150" s="185">
        <f t="shared" si="5"/>
        <v>0</v>
      </c>
      <c r="BG1150" s="185">
        <f t="shared" si="6"/>
        <v>0</v>
      </c>
      <c r="BH1150" s="185">
        <f t="shared" si="7"/>
        <v>0</v>
      </c>
      <c r="BI1150" s="185">
        <f t="shared" si="8"/>
        <v>0</v>
      </c>
      <c r="BJ1150" s="24" t="s">
        <v>25</v>
      </c>
      <c r="BK1150" s="185">
        <f t="shared" si="9"/>
        <v>0</v>
      </c>
      <c r="BL1150" s="24" t="s">
        <v>461</v>
      </c>
      <c r="BM1150" s="24" t="s">
        <v>1089</v>
      </c>
    </row>
    <row r="1151" spans="2:65" s="1" customFormat="1" ht="38.25" customHeight="1">
      <c r="B1151" s="173"/>
      <c r="C1151" s="174" t="s">
        <v>1090</v>
      </c>
      <c r="D1151" s="174" t="s">
        <v>135</v>
      </c>
      <c r="E1151" s="175" t="s">
        <v>1091</v>
      </c>
      <c r="F1151" s="176" t="s">
        <v>1092</v>
      </c>
      <c r="G1151" s="177" t="s">
        <v>846</v>
      </c>
      <c r="H1151" s="178">
        <v>2</v>
      </c>
      <c r="I1151" s="179"/>
      <c r="J1151" s="180">
        <f t="shared" si="0"/>
        <v>0</v>
      </c>
      <c r="K1151" s="176" t="s">
        <v>5</v>
      </c>
      <c r="L1151" s="42"/>
      <c r="M1151" s="181" t="s">
        <v>5</v>
      </c>
      <c r="N1151" s="182" t="s">
        <v>49</v>
      </c>
      <c r="O1151" s="43"/>
      <c r="P1151" s="183">
        <f t="shared" si="1"/>
        <v>0</v>
      </c>
      <c r="Q1151" s="183">
        <v>0</v>
      </c>
      <c r="R1151" s="183">
        <f t="shared" si="2"/>
        <v>0</v>
      </c>
      <c r="S1151" s="183">
        <v>0</v>
      </c>
      <c r="T1151" s="184">
        <f t="shared" si="3"/>
        <v>0</v>
      </c>
      <c r="AR1151" s="24" t="s">
        <v>461</v>
      </c>
      <c r="AT1151" s="24" t="s">
        <v>135</v>
      </c>
      <c r="AU1151" s="24" t="s">
        <v>87</v>
      </c>
      <c r="AY1151" s="24" t="s">
        <v>132</v>
      </c>
      <c r="BE1151" s="185">
        <f t="shared" si="4"/>
        <v>0</v>
      </c>
      <c r="BF1151" s="185">
        <f t="shared" si="5"/>
        <v>0</v>
      </c>
      <c r="BG1151" s="185">
        <f t="shared" si="6"/>
        <v>0</v>
      </c>
      <c r="BH1151" s="185">
        <f t="shared" si="7"/>
        <v>0</v>
      </c>
      <c r="BI1151" s="185">
        <f t="shared" si="8"/>
        <v>0</v>
      </c>
      <c r="BJ1151" s="24" t="s">
        <v>25</v>
      </c>
      <c r="BK1151" s="185">
        <f t="shared" si="9"/>
        <v>0</v>
      </c>
      <c r="BL1151" s="24" t="s">
        <v>461</v>
      </c>
      <c r="BM1151" s="24" t="s">
        <v>1093</v>
      </c>
    </row>
    <row r="1152" spans="2:65" s="1" customFormat="1" ht="38.25" customHeight="1">
      <c r="B1152" s="173"/>
      <c r="C1152" s="174" t="s">
        <v>1094</v>
      </c>
      <c r="D1152" s="174" t="s">
        <v>135</v>
      </c>
      <c r="E1152" s="175" t="s">
        <v>1095</v>
      </c>
      <c r="F1152" s="176" t="s">
        <v>1096</v>
      </c>
      <c r="G1152" s="177" t="s">
        <v>846</v>
      </c>
      <c r="H1152" s="178">
        <v>1</v>
      </c>
      <c r="I1152" s="179"/>
      <c r="J1152" s="180">
        <f t="shared" si="0"/>
        <v>0</v>
      </c>
      <c r="K1152" s="176" t="s">
        <v>5</v>
      </c>
      <c r="L1152" s="42"/>
      <c r="M1152" s="181" t="s">
        <v>5</v>
      </c>
      <c r="N1152" s="182" t="s">
        <v>49</v>
      </c>
      <c r="O1152" s="43"/>
      <c r="P1152" s="183">
        <f t="shared" si="1"/>
        <v>0</v>
      </c>
      <c r="Q1152" s="183">
        <v>0</v>
      </c>
      <c r="R1152" s="183">
        <f t="shared" si="2"/>
        <v>0</v>
      </c>
      <c r="S1152" s="183">
        <v>0</v>
      </c>
      <c r="T1152" s="184">
        <f t="shared" si="3"/>
        <v>0</v>
      </c>
      <c r="AR1152" s="24" t="s">
        <v>461</v>
      </c>
      <c r="AT1152" s="24" t="s">
        <v>135</v>
      </c>
      <c r="AU1152" s="24" t="s">
        <v>87</v>
      </c>
      <c r="AY1152" s="24" t="s">
        <v>132</v>
      </c>
      <c r="BE1152" s="185">
        <f t="shared" si="4"/>
        <v>0</v>
      </c>
      <c r="BF1152" s="185">
        <f t="shared" si="5"/>
        <v>0</v>
      </c>
      <c r="BG1152" s="185">
        <f t="shared" si="6"/>
        <v>0</v>
      </c>
      <c r="BH1152" s="185">
        <f t="shared" si="7"/>
        <v>0</v>
      </c>
      <c r="BI1152" s="185">
        <f t="shared" si="8"/>
        <v>0</v>
      </c>
      <c r="BJ1152" s="24" t="s">
        <v>25</v>
      </c>
      <c r="BK1152" s="185">
        <f t="shared" si="9"/>
        <v>0</v>
      </c>
      <c r="BL1152" s="24" t="s">
        <v>461</v>
      </c>
      <c r="BM1152" s="24" t="s">
        <v>1097</v>
      </c>
    </row>
    <row r="1153" spans="2:65" s="1" customFormat="1" ht="38.25" customHeight="1">
      <c r="B1153" s="173"/>
      <c r="C1153" s="174" t="s">
        <v>1098</v>
      </c>
      <c r="D1153" s="174" t="s">
        <v>135</v>
      </c>
      <c r="E1153" s="175" t="s">
        <v>1099</v>
      </c>
      <c r="F1153" s="176" t="s">
        <v>1100</v>
      </c>
      <c r="G1153" s="177" t="s">
        <v>846</v>
      </c>
      <c r="H1153" s="178">
        <v>1</v>
      </c>
      <c r="I1153" s="179"/>
      <c r="J1153" s="180">
        <f t="shared" si="0"/>
        <v>0</v>
      </c>
      <c r="K1153" s="176" t="s">
        <v>5</v>
      </c>
      <c r="L1153" s="42"/>
      <c r="M1153" s="181" t="s">
        <v>5</v>
      </c>
      <c r="N1153" s="182" t="s">
        <v>49</v>
      </c>
      <c r="O1153" s="43"/>
      <c r="P1153" s="183">
        <f t="shared" si="1"/>
        <v>0</v>
      </c>
      <c r="Q1153" s="183">
        <v>0</v>
      </c>
      <c r="R1153" s="183">
        <f t="shared" si="2"/>
        <v>0</v>
      </c>
      <c r="S1153" s="183">
        <v>0</v>
      </c>
      <c r="T1153" s="184">
        <f t="shared" si="3"/>
        <v>0</v>
      </c>
      <c r="AR1153" s="24" t="s">
        <v>461</v>
      </c>
      <c r="AT1153" s="24" t="s">
        <v>135</v>
      </c>
      <c r="AU1153" s="24" t="s">
        <v>87</v>
      </c>
      <c r="AY1153" s="24" t="s">
        <v>132</v>
      </c>
      <c r="BE1153" s="185">
        <f t="shared" si="4"/>
        <v>0</v>
      </c>
      <c r="BF1153" s="185">
        <f t="shared" si="5"/>
        <v>0</v>
      </c>
      <c r="BG1153" s="185">
        <f t="shared" si="6"/>
        <v>0</v>
      </c>
      <c r="BH1153" s="185">
        <f t="shared" si="7"/>
        <v>0</v>
      </c>
      <c r="BI1153" s="185">
        <f t="shared" si="8"/>
        <v>0</v>
      </c>
      <c r="BJ1153" s="24" t="s">
        <v>25</v>
      </c>
      <c r="BK1153" s="185">
        <f t="shared" si="9"/>
        <v>0</v>
      </c>
      <c r="BL1153" s="24" t="s">
        <v>461</v>
      </c>
      <c r="BM1153" s="24" t="s">
        <v>1101</v>
      </c>
    </row>
    <row r="1154" spans="2:65" s="1" customFormat="1" ht="51" customHeight="1">
      <c r="B1154" s="173"/>
      <c r="C1154" s="174" t="s">
        <v>1102</v>
      </c>
      <c r="D1154" s="174" t="s">
        <v>135</v>
      </c>
      <c r="E1154" s="175" t="s">
        <v>1103</v>
      </c>
      <c r="F1154" s="176" t="s">
        <v>1104</v>
      </c>
      <c r="G1154" s="177" t="s">
        <v>846</v>
      </c>
      <c r="H1154" s="178">
        <v>1</v>
      </c>
      <c r="I1154" s="179"/>
      <c r="J1154" s="180">
        <f t="shared" si="0"/>
        <v>0</v>
      </c>
      <c r="K1154" s="176" t="s">
        <v>5</v>
      </c>
      <c r="L1154" s="42"/>
      <c r="M1154" s="181" t="s">
        <v>5</v>
      </c>
      <c r="N1154" s="182" t="s">
        <v>49</v>
      </c>
      <c r="O1154" s="43"/>
      <c r="P1154" s="183">
        <f t="shared" si="1"/>
        <v>0</v>
      </c>
      <c r="Q1154" s="183">
        <v>0</v>
      </c>
      <c r="R1154" s="183">
        <f t="shared" si="2"/>
        <v>0</v>
      </c>
      <c r="S1154" s="183">
        <v>0</v>
      </c>
      <c r="T1154" s="184">
        <f t="shared" si="3"/>
        <v>0</v>
      </c>
      <c r="AR1154" s="24" t="s">
        <v>461</v>
      </c>
      <c r="AT1154" s="24" t="s">
        <v>135</v>
      </c>
      <c r="AU1154" s="24" t="s">
        <v>87</v>
      </c>
      <c r="AY1154" s="24" t="s">
        <v>132</v>
      </c>
      <c r="BE1154" s="185">
        <f t="shared" si="4"/>
        <v>0</v>
      </c>
      <c r="BF1154" s="185">
        <f t="shared" si="5"/>
        <v>0</v>
      </c>
      <c r="BG1154" s="185">
        <f t="shared" si="6"/>
        <v>0</v>
      </c>
      <c r="BH1154" s="185">
        <f t="shared" si="7"/>
        <v>0</v>
      </c>
      <c r="BI1154" s="185">
        <f t="shared" si="8"/>
        <v>0</v>
      </c>
      <c r="BJ1154" s="24" t="s">
        <v>25</v>
      </c>
      <c r="BK1154" s="185">
        <f t="shared" si="9"/>
        <v>0</v>
      </c>
      <c r="BL1154" s="24" t="s">
        <v>461</v>
      </c>
      <c r="BM1154" s="24" t="s">
        <v>1105</v>
      </c>
    </row>
    <row r="1155" spans="2:65" s="1" customFormat="1" ht="38.25" customHeight="1">
      <c r="B1155" s="173"/>
      <c r="C1155" s="174" t="s">
        <v>1106</v>
      </c>
      <c r="D1155" s="174" t="s">
        <v>135</v>
      </c>
      <c r="E1155" s="175" t="s">
        <v>1107</v>
      </c>
      <c r="F1155" s="176" t="s">
        <v>1108</v>
      </c>
      <c r="G1155" s="177" t="s">
        <v>846</v>
      </c>
      <c r="H1155" s="178">
        <v>1</v>
      </c>
      <c r="I1155" s="179"/>
      <c r="J1155" s="180">
        <f t="shared" si="0"/>
        <v>0</v>
      </c>
      <c r="K1155" s="176" t="s">
        <v>5</v>
      </c>
      <c r="L1155" s="42"/>
      <c r="M1155" s="181" t="s">
        <v>5</v>
      </c>
      <c r="N1155" s="182" t="s">
        <v>49</v>
      </c>
      <c r="O1155" s="43"/>
      <c r="P1155" s="183">
        <f t="shared" si="1"/>
        <v>0</v>
      </c>
      <c r="Q1155" s="183">
        <v>0</v>
      </c>
      <c r="R1155" s="183">
        <f t="shared" si="2"/>
        <v>0</v>
      </c>
      <c r="S1155" s="183">
        <v>0</v>
      </c>
      <c r="T1155" s="184">
        <f t="shared" si="3"/>
        <v>0</v>
      </c>
      <c r="AR1155" s="24" t="s">
        <v>461</v>
      </c>
      <c r="AT1155" s="24" t="s">
        <v>135</v>
      </c>
      <c r="AU1155" s="24" t="s">
        <v>87</v>
      </c>
      <c r="AY1155" s="24" t="s">
        <v>132</v>
      </c>
      <c r="BE1155" s="185">
        <f t="shared" si="4"/>
        <v>0</v>
      </c>
      <c r="BF1155" s="185">
        <f t="shared" si="5"/>
        <v>0</v>
      </c>
      <c r="BG1155" s="185">
        <f t="shared" si="6"/>
        <v>0</v>
      </c>
      <c r="BH1155" s="185">
        <f t="shared" si="7"/>
        <v>0</v>
      </c>
      <c r="BI1155" s="185">
        <f t="shared" si="8"/>
        <v>0</v>
      </c>
      <c r="BJ1155" s="24" t="s">
        <v>25</v>
      </c>
      <c r="BK1155" s="185">
        <f t="shared" si="9"/>
        <v>0</v>
      </c>
      <c r="BL1155" s="24" t="s">
        <v>461</v>
      </c>
      <c r="BM1155" s="24" t="s">
        <v>1109</v>
      </c>
    </row>
    <row r="1156" spans="2:65" s="1" customFormat="1" ht="25.5" customHeight="1">
      <c r="B1156" s="173"/>
      <c r="C1156" s="174" t="s">
        <v>1110</v>
      </c>
      <c r="D1156" s="174" t="s">
        <v>135</v>
      </c>
      <c r="E1156" s="175" t="s">
        <v>1111</v>
      </c>
      <c r="F1156" s="176" t="s">
        <v>1112</v>
      </c>
      <c r="G1156" s="177" t="s">
        <v>846</v>
      </c>
      <c r="H1156" s="178">
        <v>3</v>
      </c>
      <c r="I1156" s="179"/>
      <c r="J1156" s="180">
        <f t="shared" si="0"/>
        <v>0</v>
      </c>
      <c r="K1156" s="176" t="s">
        <v>5</v>
      </c>
      <c r="L1156" s="42"/>
      <c r="M1156" s="181" t="s">
        <v>5</v>
      </c>
      <c r="N1156" s="182" t="s">
        <v>49</v>
      </c>
      <c r="O1156" s="43"/>
      <c r="P1156" s="183">
        <f t="shared" si="1"/>
        <v>0</v>
      </c>
      <c r="Q1156" s="183">
        <v>0</v>
      </c>
      <c r="R1156" s="183">
        <f t="shared" si="2"/>
        <v>0</v>
      </c>
      <c r="S1156" s="183">
        <v>0</v>
      </c>
      <c r="T1156" s="184">
        <f t="shared" si="3"/>
        <v>0</v>
      </c>
      <c r="AR1156" s="24" t="s">
        <v>461</v>
      </c>
      <c r="AT1156" s="24" t="s">
        <v>135</v>
      </c>
      <c r="AU1156" s="24" t="s">
        <v>87</v>
      </c>
      <c r="AY1156" s="24" t="s">
        <v>132</v>
      </c>
      <c r="BE1156" s="185">
        <f t="shared" si="4"/>
        <v>0</v>
      </c>
      <c r="BF1156" s="185">
        <f t="shared" si="5"/>
        <v>0</v>
      </c>
      <c r="BG1156" s="185">
        <f t="shared" si="6"/>
        <v>0</v>
      </c>
      <c r="BH1156" s="185">
        <f t="shared" si="7"/>
        <v>0</v>
      </c>
      <c r="BI1156" s="185">
        <f t="shared" si="8"/>
        <v>0</v>
      </c>
      <c r="BJ1156" s="24" t="s">
        <v>25</v>
      </c>
      <c r="BK1156" s="185">
        <f t="shared" si="9"/>
        <v>0</v>
      </c>
      <c r="BL1156" s="24" t="s">
        <v>461</v>
      </c>
      <c r="BM1156" s="24" t="s">
        <v>1113</v>
      </c>
    </row>
    <row r="1157" spans="2:65" s="1" customFormat="1" ht="38.25" customHeight="1">
      <c r="B1157" s="173"/>
      <c r="C1157" s="174" t="s">
        <v>1114</v>
      </c>
      <c r="D1157" s="174" t="s">
        <v>135</v>
      </c>
      <c r="E1157" s="175" t="s">
        <v>1115</v>
      </c>
      <c r="F1157" s="176" t="s">
        <v>1116</v>
      </c>
      <c r="G1157" s="177" t="s">
        <v>846</v>
      </c>
      <c r="H1157" s="178">
        <v>5</v>
      </c>
      <c r="I1157" s="179"/>
      <c r="J1157" s="180">
        <f t="shared" si="0"/>
        <v>0</v>
      </c>
      <c r="K1157" s="176" t="s">
        <v>5</v>
      </c>
      <c r="L1157" s="42"/>
      <c r="M1157" s="181" t="s">
        <v>5</v>
      </c>
      <c r="N1157" s="182" t="s">
        <v>49</v>
      </c>
      <c r="O1157" s="43"/>
      <c r="P1157" s="183">
        <f t="shared" si="1"/>
        <v>0</v>
      </c>
      <c r="Q1157" s="183">
        <v>0</v>
      </c>
      <c r="R1157" s="183">
        <f t="shared" si="2"/>
        <v>0</v>
      </c>
      <c r="S1157" s="183">
        <v>0</v>
      </c>
      <c r="T1157" s="184">
        <f t="shared" si="3"/>
        <v>0</v>
      </c>
      <c r="AR1157" s="24" t="s">
        <v>461</v>
      </c>
      <c r="AT1157" s="24" t="s">
        <v>135</v>
      </c>
      <c r="AU1157" s="24" t="s">
        <v>87</v>
      </c>
      <c r="AY1157" s="24" t="s">
        <v>132</v>
      </c>
      <c r="BE1157" s="185">
        <f t="shared" si="4"/>
        <v>0</v>
      </c>
      <c r="BF1157" s="185">
        <f t="shared" si="5"/>
        <v>0</v>
      </c>
      <c r="BG1157" s="185">
        <f t="shared" si="6"/>
        <v>0</v>
      </c>
      <c r="BH1157" s="185">
        <f t="shared" si="7"/>
        <v>0</v>
      </c>
      <c r="BI1157" s="185">
        <f t="shared" si="8"/>
        <v>0</v>
      </c>
      <c r="BJ1157" s="24" t="s">
        <v>25</v>
      </c>
      <c r="BK1157" s="185">
        <f t="shared" si="9"/>
        <v>0</v>
      </c>
      <c r="BL1157" s="24" t="s">
        <v>461</v>
      </c>
      <c r="BM1157" s="24" t="s">
        <v>1117</v>
      </c>
    </row>
    <row r="1158" spans="2:65" s="1" customFormat="1" ht="38.25" customHeight="1">
      <c r="B1158" s="173"/>
      <c r="C1158" s="174" t="s">
        <v>1118</v>
      </c>
      <c r="D1158" s="174" t="s">
        <v>135</v>
      </c>
      <c r="E1158" s="175" t="s">
        <v>1119</v>
      </c>
      <c r="F1158" s="176" t="s">
        <v>1120</v>
      </c>
      <c r="G1158" s="177" t="s">
        <v>846</v>
      </c>
      <c r="H1158" s="178">
        <v>2</v>
      </c>
      <c r="I1158" s="179"/>
      <c r="J1158" s="180">
        <f t="shared" si="0"/>
        <v>0</v>
      </c>
      <c r="K1158" s="176" t="s">
        <v>5</v>
      </c>
      <c r="L1158" s="42"/>
      <c r="M1158" s="181" t="s">
        <v>5</v>
      </c>
      <c r="N1158" s="182" t="s">
        <v>49</v>
      </c>
      <c r="O1158" s="43"/>
      <c r="P1158" s="183">
        <f t="shared" si="1"/>
        <v>0</v>
      </c>
      <c r="Q1158" s="183">
        <v>0</v>
      </c>
      <c r="R1158" s="183">
        <f t="shared" si="2"/>
        <v>0</v>
      </c>
      <c r="S1158" s="183">
        <v>0</v>
      </c>
      <c r="T1158" s="184">
        <f t="shared" si="3"/>
        <v>0</v>
      </c>
      <c r="AR1158" s="24" t="s">
        <v>461</v>
      </c>
      <c r="AT1158" s="24" t="s">
        <v>135</v>
      </c>
      <c r="AU1158" s="24" t="s">
        <v>87</v>
      </c>
      <c r="AY1158" s="24" t="s">
        <v>132</v>
      </c>
      <c r="BE1158" s="185">
        <f t="shared" si="4"/>
        <v>0</v>
      </c>
      <c r="BF1158" s="185">
        <f t="shared" si="5"/>
        <v>0</v>
      </c>
      <c r="BG1158" s="185">
        <f t="shared" si="6"/>
        <v>0</v>
      </c>
      <c r="BH1158" s="185">
        <f t="shared" si="7"/>
        <v>0</v>
      </c>
      <c r="BI1158" s="185">
        <f t="shared" si="8"/>
        <v>0</v>
      </c>
      <c r="BJ1158" s="24" t="s">
        <v>25</v>
      </c>
      <c r="BK1158" s="185">
        <f t="shared" si="9"/>
        <v>0</v>
      </c>
      <c r="BL1158" s="24" t="s">
        <v>461</v>
      </c>
      <c r="BM1158" s="24" t="s">
        <v>1121</v>
      </c>
    </row>
    <row r="1159" spans="2:65" s="1" customFormat="1" ht="38.25" customHeight="1">
      <c r="B1159" s="173"/>
      <c r="C1159" s="174" t="s">
        <v>1122</v>
      </c>
      <c r="D1159" s="174" t="s">
        <v>135</v>
      </c>
      <c r="E1159" s="175" t="s">
        <v>1123</v>
      </c>
      <c r="F1159" s="176" t="s">
        <v>1124</v>
      </c>
      <c r="G1159" s="177" t="s">
        <v>846</v>
      </c>
      <c r="H1159" s="178">
        <v>1</v>
      </c>
      <c r="I1159" s="179"/>
      <c r="J1159" s="180">
        <f t="shared" si="0"/>
        <v>0</v>
      </c>
      <c r="K1159" s="176" t="s">
        <v>5</v>
      </c>
      <c r="L1159" s="42"/>
      <c r="M1159" s="181" t="s">
        <v>5</v>
      </c>
      <c r="N1159" s="182" t="s">
        <v>49</v>
      </c>
      <c r="O1159" s="43"/>
      <c r="P1159" s="183">
        <f t="shared" si="1"/>
        <v>0</v>
      </c>
      <c r="Q1159" s="183">
        <v>0</v>
      </c>
      <c r="R1159" s="183">
        <f t="shared" si="2"/>
        <v>0</v>
      </c>
      <c r="S1159" s="183">
        <v>0</v>
      </c>
      <c r="T1159" s="184">
        <f t="shared" si="3"/>
        <v>0</v>
      </c>
      <c r="AR1159" s="24" t="s">
        <v>461</v>
      </c>
      <c r="AT1159" s="24" t="s">
        <v>135</v>
      </c>
      <c r="AU1159" s="24" t="s">
        <v>87</v>
      </c>
      <c r="AY1159" s="24" t="s">
        <v>132</v>
      </c>
      <c r="BE1159" s="185">
        <f t="shared" si="4"/>
        <v>0</v>
      </c>
      <c r="BF1159" s="185">
        <f t="shared" si="5"/>
        <v>0</v>
      </c>
      <c r="BG1159" s="185">
        <f t="shared" si="6"/>
        <v>0</v>
      </c>
      <c r="BH1159" s="185">
        <f t="shared" si="7"/>
        <v>0</v>
      </c>
      <c r="BI1159" s="185">
        <f t="shared" si="8"/>
        <v>0</v>
      </c>
      <c r="BJ1159" s="24" t="s">
        <v>25</v>
      </c>
      <c r="BK1159" s="185">
        <f t="shared" si="9"/>
        <v>0</v>
      </c>
      <c r="BL1159" s="24" t="s">
        <v>461</v>
      </c>
      <c r="BM1159" s="24" t="s">
        <v>1125</v>
      </c>
    </row>
    <row r="1160" spans="2:65" s="1" customFormat="1" ht="38.25" customHeight="1">
      <c r="B1160" s="173"/>
      <c r="C1160" s="174" t="s">
        <v>1126</v>
      </c>
      <c r="D1160" s="174" t="s">
        <v>135</v>
      </c>
      <c r="E1160" s="175" t="s">
        <v>1127</v>
      </c>
      <c r="F1160" s="176" t="s">
        <v>1128</v>
      </c>
      <c r="G1160" s="177" t="s">
        <v>846</v>
      </c>
      <c r="H1160" s="178">
        <v>2</v>
      </c>
      <c r="I1160" s="179"/>
      <c r="J1160" s="180">
        <f t="shared" si="0"/>
        <v>0</v>
      </c>
      <c r="K1160" s="176" t="s">
        <v>5</v>
      </c>
      <c r="L1160" s="42"/>
      <c r="M1160" s="181" t="s">
        <v>5</v>
      </c>
      <c r="N1160" s="182" t="s">
        <v>49</v>
      </c>
      <c r="O1160" s="43"/>
      <c r="P1160" s="183">
        <f t="shared" si="1"/>
        <v>0</v>
      </c>
      <c r="Q1160" s="183">
        <v>0</v>
      </c>
      <c r="R1160" s="183">
        <f t="shared" si="2"/>
        <v>0</v>
      </c>
      <c r="S1160" s="183">
        <v>0</v>
      </c>
      <c r="T1160" s="184">
        <f t="shared" si="3"/>
        <v>0</v>
      </c>
      <c r="AR1160" s="24" t="s">
        <v>461</v>
      </c>
      <c r="AT1160" s="24" t="s">
        <v>135</v>
      </c>
      <c r="AU1160" s="24" t="s">
        <v>87</v>
      </c>
      <c r="AY1160" s="24" t="s">
        <v>132</v>
      </c>
      <c r="BE1160" s="185">
        <f t="shared" si="4"/>
        <v>0</v>
      </c>
      <c r="BF1160" s="185">
        <f t="shared" si="5"/>
        <v>0</v>
      </c>
      <c r="BG1160" s="185">
        <f t="shared" si="6"/>
        <v>0</v>
      </c>
      <c r="BH1160" s="185">
        <f t="shared" si="7"/>
        <v>0</v>
      </c>
      <c r="BI1160" s="185">
        <f t="shared" si="8"/>
        <v>0</v>
      </c>
      <c r="BJ1160" s="24" t="s">
        <v>25</v>
      </c>
      <c r="BK1160" s="185">
        <f t="shared" si="9"/>
        <v>0</v>
      </c>
      <c r="BL1160" s="24" t="s">
        <v>461</v>
      </c>
      <c r="BM1160" s="24" t="s">
        <v>1129</v>
      </c>
    </row>
    <row r="1161" spans="2:65" s="1" customFormat="1" ht="38.25" customHeight="1">
      <c r="B1161" s="173"/>
      <c r="C1161" s="174" t="s">
        <v>1130</v>
      </c>
      <c r="D1161" s="174" t="s">
        <v>135</v>
      </c>
      <c r="E1161" s="175" t="s">
        <v>1131</v>
      </c>
      <c r="F1161" s="176" t="s">
        <v>1132</v>
      </c>
      <c r="G1161" s="177" t="s">
        <v>846</v>
      </c>
      <c r="H1161" s="178">
        <v>1</v>
      </c>
      <c r="I1161" s="179"/>
      <c r="J1161" s="180">
        <f t="shared" si="0"/>
        <v>0</v>
      </c>
      <c r="K1161" s="176" t="s">
        <v>5</v>
      </c>
      <c r="L1161" s="42"/>
      <c r="M1161" s="181" t="s">
        <v>5</v>
      </c>
      <c r="N1161" s="182" t="s">
        <v>49</v>
      </c>
      <c r="O1161" s="43"/>
      <c r="P1161" s="183">
        <f t="shared" si="1"/>
        <v>0</v>
      </c>
      <c r="Q1161" s="183">
        <v>0</v>
      </c>
      <c r="R1161" s="183">
        <f t="shared" si="2"/>
        <v>0</v>
      </c>
      <c r="S1161" s="183">
        <v>0</v>
      </c>
      <c r="T1161" s="184">
        <f t="shared" si="3"/>
        <v>0</v>
      </c>
      <c r="AR1161" s="24" t="s">
        <v>461</v>
      </c>
      <c r="AT1161" s="24" t="s">
        <v>135</v>
      </c>
      <c r="AU1161" s="24" t="s">
        <v>87</v>
      </c>
      <c r="AY1161" s="24" t="s">
        <v>132</v>
      </c>
      <c r="BE1161" s="185">
        <f t="shared" si="4"/>
        <v>0</v>
      </c>
      <c r="BF1161" s="185">
        <f t="shared" si="5"/>
        <v>0</v>
      </c>
      <c r="BG1161" s="185">
        <f t="shared" si="6"/>
        <v>0</v>
      </c>
      <c r="BH1161" s="185">
        <f t="shared" si="7"/>
        <v>0</v>
      </c>
      <c r="BI1161" s="185">
        <f t="shared" si="8"/>
        <v>0</v>
      </c>
      <c r="BJ1161" s="24" t="s">
        <v>25</v>
      </c>
      <c r="BK1161" s="185">
        <f t="shared" si="9"/>
        <v>0</v>
      </c>
      <c r="BL1161" s="24" t="s">
        <v>461</v>
      </c>
      <c r="BM1161" s="24" t="s">
        <v>1133</v>
      </c>
    </row>
    <row r="1162" spans="2:65" s="1" customFormat="1" ht="38.25" customHeight="1">
      <c r="B1162" s="173"/>
      <c r="C1162" s="174" t="s">
        <v>1134</v>
      </c>
      <c r="D1162" s="174" t="s">
        <v>135</v>
      </c>
      <c r="E1162" s="175" t="s">
        <v>1135</v>
      </c>
      <c r="F1162" s="176" t="s">
        <v>1136</v>
      </c>
      <c r="G1162" s="177" t="s">
        <v>846</v>
      </c>
      <c r="H1162" s="178">
        <v>2</v>
      </c>
      <c r="I1162" s="179"/>
      <c r="J1162" s="180">
        <f t="shared" si="0"/>
        <v>0</v>
      </c>
      <c r="K1162" s="176" t="s">
        <v>5</v>
      </c>
      <c r="L1162" s="42"/>
      <c r="M1162" s="181" t="s">
        <v>5</v>
      </c>
      <c r="N1162" s="182" t="s">
        <v>49</v>
      </c>
      <c r="O1162" s="43"/>
      <c r="P1162" s="183">
        <f t="shared" si="1"/>
        <v>0</v>
      </c>
      <c r="Q1162" s="183">
        <v>0</v>
      </c>
      <c r="R1162" s="183">
        <f t="shared" si="2"/>
        <v>0</v>
      </c>
      <c r="S1162" s="183">
        <v>0</v>
      </c>
      <c r="T1162" s="184">
        <f t="shared" si="3"/>
        <v>0</v>
      </c>
      <c r="AR1162" s="24" t="s">
        <v>461</v>
      </c>
      <c r="AT1162" s="24" t="s">
        <v>135</v>
      </c>
      <c r="AU1162" s="24" t="s">
        <v>87</v>
      </c>
      <c r="AY1162" s="24" t="s">
        <v>132</v>
      </c>
      <c r="BE1162" s="185">
        <f t="shared" si="4"/>
        <v>0</v>
      </c>
      <c r="BF1162" s="185">
        <f t="shared" si="5"/>
        <v>0</v>
      </c>
      <c r="BG1162" s="185">
        <f t="shared" si="6"/>
        <v>0</v>
      </c>
      <c r="BH1162" s="185">
        <f t="shared" si="7"/>
        <v>0</v>
      </c>
      <c r="BI1162" s="185">
        <f t="shared" si="8"/>
        <v>0</v>
      </c>
      <c r="BJ1162" s="24" t="s">
        <v>25</v>
      </c>
      <c r="BK1162" s="185">
        <f t="shared" si="9"/>
        <v>0</v>
      </c>
      <c r="BL1162" s="24" t="s">
        <v>461</v>
      </c>
      <c r="BM1162" s="24" t="s">
        <v>1137</v>
      </c>
    </row>
    <row r="1163" spans="2:65" s="1" customFormat="1" ht="38.25" customHeight="1">
      <c r="B1163" s="173"/>
      <c r="C1163" s="174" t="s">
        <v>1138</v>
      </c>
      <c r="D1163" s="174" t="s">
        <v>135</v>
      </c>
      <c r="E1163" s="175" t="s">
        <v>1139</v>
      </c>
      <c r="F1163" s="176" t="s">
        <v>1140</v>
      </c>
      <c r="G1163" s="177" t="s">
        <v>846</v>
      </c>
      <c r="H1163" s="178">
        <v>4</v>
      </c>
      <c r="I1163" s="179"/>
      <c r="J1163" s="180">
        <f t="shared" si="0"/>
        <v>0</v>
      </c>
      <c r="K1163" s="176" t="s">
        <v>5</v>
      </c>
      <c r="L1163" s="42"/>
      <c r="M1163" s="181" t="s">
        <v>5</v>
      </c>
      <c r="N1163" s="182" t="s">
        <v>49</v>
      </c>
      <c r="O1163" s="43"/>
      <c r="P1163" s="183">
        <f t="shared" si="1"/>
        <v>0</v>
      </c>
      <c r="Q1163" s="183">
        <v>0</v>
      </c>
      <c r="R1163" s="183">
        <f t="shared" si="2"/>
        <v>0</v>
      </c>
      <c r="S1163" s="183">
        <v>0</v>
      </c>
      <c r="T1163" s="184">
        <f t="shared" si="3"/>
        <v>0</v>
      </c>
      <c r="AR1163" s="24" t="s">
        <v>461</v>
      </c>
      <c r="AT1163" s="24" t="s">
        <v>135</v>
      </c>
      <c r="AU1163" s="24" t="s">
        <v>87</v>
      </c>
      <c r="AY1163" s="24" t="s">
        <v>132</v>
      </c>
      <c r="BE1163" s="185">
        <f t="shared" si="4"/>
        <v>0</v>
      </c>
      <c r="BF1163" s="185">
        <f t="shared" si="5"/>
        <v>0</v>
      </c>
      <c r="BG1163" s="185">
        <f t="shared" si="6"/>
        <v>0</v>
      </c>
      <c r="BH1163" s="185">
        <f t="shared" si="7"/>
        <v>0</v>
      </c>
      <c r="BI1163" s="185">
        <f t="shared" si="8"/>
        <v>0</v>
      </c>
      <c r="BJ1163" s="24" t="s">
        <v>25</v>
      </c>
      <c r="BK1163" s="185">
        <f t="shared" si="9"/>
        <v>0</v>
      </c>
      <c r="BL1163" s="24" t="s">
        <v>461</v>
      </c>
      <c r="BM1163" s="24" t="s">
        <v>1141</v>
      </c>
    </row>
    <row r="1164" spans="2:65" s="1" customFormat="1" ht="38.25" customHeight="1">
      <c r="B1164" s="173"/>
      <c r="C1164" s="174" t="s">
        <v>1142</v>
      </c>
      <c r="D1164" s="174" t="s">
        <v>135</v>
      </c>
      <c r="E1164" s="175" t="s">
        <v>1143</v>
      </c>
      <c r="F1164" s="176" t="s">
        <v>1144</v>
      </c>
      <c r="G1164" s="177" t="s">
        <v>846</v>
      </c>
      <c r="H1164" s="178">
        <v>1</v>
      </c>
      <c r="I1164" s="179"/>
      <c r="J1164" s="180">
        <f t="shared" si="0"/>
        <v>0</v>
      </c>
      <c r="K1164" s="176" t="s">
        <v>5</v>
      </c>
      <c r="L1164" s="42"/>
      <c r="M1164" s="181" t="s">
        <v>5</v>
      </c>
      <c r="N1164" s="182" t="s">
        <v>49</v>
      </c>
      <c r="O1164" s="43"/>
      <c r="P1164" s="183">
        <f t="shared" si="1"/>
        <v>0</v>
      </c>
      <c r="Q1164" s="183">
        <v>0</v>
      </c>
      <c r="R1164" s="183">
        <f t="shared" si="2"/>
        <v>0</v>
      </c>
      <c r="S1164" s="183">
        <v>0</v>
      </c>
      <c r="T1164" s="184">
        <f t="shared" si="3"/>
        <v>0</v>
      </c>
      <c r="AR1164" s="24" t="s">
        <v>461</v>
      </c>
      <c r="AT1164" s="24" t="s">
        <v>135</v>
      </c>
      <c r="AU1164" s="24" t="s">
        <v>87</v>
      </c>
      <c r="AY1164" s="24" t="s">
        <v>132</v>
      </c>
      <c r="BE1164" s="185">
        <f t="shared" si="4"/>
        <v>0</v>
      </c>
      <c r="BF1164" s="185">
        <f t="shared" si="5"/>
        <v>0</v>
      </c>
      <c r="BG1164" s="185">
        <f t="shared" si="6"/>
        <v>0</v>
      </c>
      <c r="BH1164" s="185">
        <f t="shared" si="7"/>
        <v>0</v>
      </c>
      <c r="BI1164" s="185">
        <f t="shared" si="8"/>
        <v>0</v>
      </c>
      <c r="BJ1164" s="24" t="s">
        <v>25</v>
      </c>
      <c r="BK1164" s="185">
        <f t="shared" si="9"/>
        <v>0</v>
      </c>
      <c r="BL1164" s="24" t="s">
        <v>461</v>
      </c>
      <c r="BM1164" s="24" t="s">
        <v>1145</v>
      </c>
    </row>
    <row r="1165" spans="2:65" s="1" customFormat="1" ht="38.25" customHeight="1">
      <c r="B1165" s="173"/>
      <c r="C1165" s="174" t="s">
        <v>1146</v>
      </c>
      <c r="D1165" s="174" t="s">
        <v>135</v>
      </c>
      <c r="E1165" s="175" t="s">
        <v>1147</v>
      </c>
      <c r="F1165" s="176" t="s">
        <v>1148</v>
      </c>
      <c r="G1165" s="177" t="s">
        <v>846</v>
      </c>
      <c r="H1165" s="178">
        <v>1</v>
      </c>
      <c r="I1165" s="179"/>
      <c r="J1165" s="180">
        <f t="shared" si="0"/>
        <v>0</v>
      </c>
      <c r="K1165" s="176" t="s">
        <v>5</v>
      </c>
      <c r="L1165" s="42"/>
      <c r="M1165" s="181" t="s">
        <v>5</v>
      </c>
      <c r="N1165" s="182" t="s">
        <v>49</v>
      </c>
      <c r="O1165" s="43"/>
      <c r="P1165" s="183">
        <f t="shared" si="1"/>
        <v>0</v>
      </c>
      <c r="Q1165" s="183">
        <v>0</v>
      </c>
      <c r="R1165" s="183">
        <f t="shared" si="2"/>
        <v>0</v>
      </c>
      <c r="S1165" s="183">
        <v>0</v>
      </c>
      <c r="T1165" s="184">
        <f t="shared" si="3"/>
        <v>0</v>
      </c>
      <c r="AR1165" s="24" t="s">
        <v>461</v>
      </c>
      <c r="AT1165" s="24" t="s">
        <v>135</v>
      </c>
      <c r="AU1165" s="24" t="s">
        <v>87</v>
      </c>
      <c r="AY1165" s="24" t="s">
        <v>132</v>
      </c>
      <c r="BE1165" s="185">
        <f t="shared" si="4"/>
        <v>0</v>
      </c>
      <c r="BF1165" s="185">
        <f t="shared" si="5"/>
        <v>0</v>
      </c>
      <c r="BG1165" s="185">
        <f t="shared" si="6"/>
        <v>0</v>
      </c>
      <c r="BH1165" s="185">
        <f t="shared" si="7"/>
        <v>0</v>
      </c>
      <c r="BI1165" s="185">
        <f t="shared" si="8"/>
        <v>0</v>
      </c>
      <c r="BJ1165" s="24" t="s">
        <v>25</v>
      </c>
      <c r="BK1165" s="185">
        <f t="shared" si="9"/>
        <v>0</v>
      </c>
      <c r="BL1165" s="24" t="s">
        <v>461</v>
      </c>
      <c r="BM1165" s="24" t="s">
        <v>1149</v>
      </c>
    </row>
    <row r="1166" spans="2:65" s="1" customFormat="1" ht="38.25" customHeight="1">
      <c r="B1166" s="173"/>
      <c r="C1166" s="174" t="s">
        <v>1150</v>
      </c>
      <c r="D1166" s="174" t="s">
        <v>135</v>
      </c>
      <c r="E1166" s="175" t="s">
        <v>1151</v>
      </c>
      <c r="F1166" s="176" t="s">
        <v>1152</v>
      </c>
      <c r="G1166" s="177" t="s">
        <v>846</v>
      </c>
      <c r="H1166" s="178">
        <v>2</v>
      </c>
      <c r="I1166" s="179"/>
      <c r="J1166" s="180">
        <f t="shared" si="0"/>
        <v>0</v>
      </c>
      <c r="K1166" s="176" t="s">
        <v>5</v>
      </c>
      <c r="L1166" s="42"/>
      <c r="M1166" s="181" t="s">
        <v>5</v>
      </c>
      <c r="N1166" s="182" t="s">
        <v>49</v>
      </c>
      <c r="O1166" s="43"/>
      <c r="P1166" s="183">
        <f t="shared" si="1"/>
        <v>0</v>
      </c>
      <c r="Q1166" s="183">
        <v>0</v>
      </c>
      <c r="R1166" s="183">
        <f t="shared" si="2"/>
        <v>0</v>
      </c>
      <c r="S1166" s="183">
        <v>0</v>
      </c>
      <c r="T1166" s="184">
        <f t="shared" si="3"/>
        <v>0</v>
      </c>
      <c r="AR1166" s="24" t="s">
        <v>461</v>
      </c>
      <c r="AT1166" s="24" t="s">
        <v>135</v>
      </c>
      <c r="AU1166" s="24" t="s">
        <v>87</v>
      </c>
      <c r="AY1166" s="24" t="s">
        <v>132</v>
      </c>
      <c r="BE1166" s="185">
        <f t="shared" si="4"/>
        <v>0</v>
      </c>
      <c r="BF1166" s="185">
        <f t="shared" si="5"/>
        <v>0</v>
      </c>
      <c r="BG1166" s="185">
        <f t="shared" si="6"/>
        <v>0</v>
      </c>
      <c r="BH1166" s="185">
        <f t="shared" si="7"/>
        <v>0</v>
      </c>
      <c r="BI1166" s="185">
        <f t="shared" si="8"/>
        <v>0</v>
      </c>
      <c r="BJ1166" s="24" t="s">
        <v>25</v>
      </c>
      <c r="BK1166" s="185">
        <f t="shared" si="9"/>
        <v>0</v>
      </c>
      <c r="BL1166" s="24" t="s">
        <v>461</v>
      </c>
      <c r="BM1166" s="24" t="s">
        <v>1153</v>
      </c>
    </row>
    <row r="1167" spans="2:65" s="1" customFormat="1" ht="25.5" customHeight="1">
      <c r="B1167" s="173"/>
      <c r="C1167" s="174" t="s">
        <v>1154</v>
      </c>
      <c r="D1167" s="174" t="s">
        <v>135</v>
      </c>
      <c r="E1167" s="175" t="s">
        <v>1155</v>
      </c>
      <c r="F1167" s="176" t="s">
        <v>1156</v>
      </c>
      <c r="G1167" s="177" t="s">
        <v>846</v>
      </c>
      <c r="H1167" s="178">
        <v>1</v>
      </c>
      <c r="I1167" s="179"/>
      <c r="J1167" s="180">
        <f t="shared" si="0"/>
        <v>0</v>
      </c>
      <c r="K1167" s="176" t="s">
        <v>5</v>
      </c>
      <c r="L1167" s="42"/>
      <c r="M1167" s="181" t="s">
        <v>5</v>
      </c>
      <c r="N1167" s="182" t="s">
        <v>49</v>
      </c>
      <c r="O1167" s="43"/>
      <c r="P1167" s="183">
        <f t="shared" si="1"/>
        <v>0</v>
      </c>
      <c r="Q1167" s="183">
        <v>0</v>
      </c>
      <c r="R1167" s="183">
        <f t="shared" si="2"/>
        <v>0</v>
      </c>
      <c r="S1167" s="183">
        <v>0</v>
      </c>
      <c r="T1167" s="184">
        <f t="shared" si="3"/>
        <v>0</v>
      </c>
      <c r="AR1167" s="24" t="s">
        <v>461</v>
      </c>
      <c r="AT1167" s="24" t="s">
        <v>135</v>
      </c>
      <c r="AU1167" s="24" t="s">
        <v>87</v>
      </c>
      <c r="AY1167" s="24" t="s">
        <v>132</v>
      </c>
      <c r="BE1167" s="185">
        <f t="shared" si="4"/>
        <v>0</v>
      </c>
      <c r="BF1167" s="185">
        <f t="shared" si="5"/>
        <v>0</v>
      </c>
      <c r="BG1167" s="185">
        <f t="shared" si="6"/>
        <v>0</v>
      </c>
      <c r="BH1167" s="185">
        <f t="shared" si="7"/>
        <v>0</v>
      </c>
      <c r="BI1167" s="185">
        <f t="shared" si="8"/>
        <v>0</v>
      </c>
      <c r="BJ1167" s="24" t="s">
        <v>25</v>
      </c>
      <c r="BK1167" s="185">
        <f t="shared" si="9"/>
        <v>0</v>
      </c>
      <c r="BL1167" s="24" t="s">
        <v>461</v>
      </c>
      <c r="BM1167" s="24" t="s">
        <v>1157</v>
      </c>
    </row>
    <row r="1168" spans="2:65" s="1" customFormat="1" ht="25.5" customHeight="1">
      <c r="B1168" s="173"/>
      <c r="C1168" s="174" t="s">
        <v>33</v>
      </c>
      <c r="D1168" s="174" t="s">
        <v>135</v>
      </c>
      <c r="E1168" s="175" t="s">
        <v>1158</v>
      </c>
      <c r="F1168" s="176" t="s">
        <v>1159</v>
      </c>
      <c r="G1168" s="177" t="s">
        <v>846</v>
      </c>
      <c r="H1168" s="178">
        <v>4</v>
      </c>
      <c r="I1168" s="179"/>
      <c r="J1168" s="180">
        <f t="shared" si="0"/>
        <v>0</v>
      </c>
      <c r="K1168" s="176" t="s">
        <v>5</v>
      </c>
      <c r="L1168" s="42"/>
      <c r="M1168" s="181" t="s">
        <v>5</v>
      </c>
      <c r="N1168" s="182" t="s">
        <v>49</v>
      </c>
      <c r="O1168" s="43"/>
      <c r="P1168" s="183">
        <f t="shared" si="1"/>
        <v>0</v>
      </c>
      <c r="Q1168" s="183">
        <v>0</v>
      </c>
      <c r="R1168" s="183">
        <f t="shared" si="2"/>
        <v>0</v>
      </c>
      <c r="S1168" s="183">
        <v>0</v>
      </c>
      <c r="T1168" s="184">
        <f t="shared" si="3"/>
        <v>0</v>
      </c>
      <c r="AR1168" s="24" t="s">
        <v>461</v>
      </c>
      <c r="AT1168" s="24" t="s">
        <v>135</v>
      </c>
      <c r="AU1168" s="24" t="s">
        <v>87</v>
      </c>
      <c r="AY1168" s="24" t="s">
        <v>132</v>
      </c>
      <c r="BE1168" s="185">
        <f t="shared" si="4"/>
        <v>0</v>
      </c>
      <c r="BF1168" s="185">
        <f t="shared" si="5"/>
        <v>0</v>
      </c>
      <c r="BG1168" s="185">
        <f t="shared" si="6"/>
        <v>0</v>
      </c>
      <c r="BH1168" s="185">
        <f t="shared" si="7"/>
        <v>0</v>
      </c>
      <c r="BI1168" s="185">
        <f t="shared" si="8"/>
        <v>0</v>
      </c>
      <c r="BJ1168" s="24" t="s">
        <v>25</v>
      </c>
      <c r="BK1168" s="185">
        <f t="shared" si="9"/>
        <v>0</v>
      </c>
      <c r="BL1168" s="24" t="s">
        <v>461</v>
      </c>
      <c r="BM1168" s="24" t="s">
        <v>1160</v>
      </c>
    </row>
    <row r="1169" spans="2:65" s="1" customFormat="1" ht="38.25" customHeight="1">
      <c r="B1169" s="173"/>
      <c r="C1169" s="174" t="s">
        <v>1161</v>
      </c>
      <c r="D1169" s="174" t="s">
        <v>135</v>
      </c>
      <c r="E1169" s="175" t="s">
        <v>1162</v>
      </c>
      <c r="F1169" s="176" t="s">
        <v>1163</v>
      </c>
      <c r="G1169" s="177" t="s">
        <v>846</v>
      </c>
      <c r="H1169" s="178">
        <v>5</v>
      </c>
      <c r="I1169" s="179"/>
      <c r="J1169" s="180">
        <f t="shared" si="0"/>
        <v>0</v>
      </c>
      <c r="K1169" s="176" t="s">
        <v>5</v>
      </c>
      <c r="L1169" s="42"/>
      <c r="M1169" s="181" t="s">
        <v>5</v>
      </c>
      <c r="N1169" s="182" t="s">
        <v>49</v>
      </c>
      <c r="O1169" s="43"/>
      <c r="P1169" s="183">
        <f t="shared" si="1"/>
        <v>0</v>
      </c>
      <c r="Q1169" s="183">
        <v>0</v>
      </c>
      <c r="R1169" s="183">
        <f t="shared" si="2"/>
        <v>0</v>
      </c>
      <c r="S1169" s="183">
        <v>0</v>
      </c>
      <c r="T1169" s="184">
        <f t="shared" si="3"/>
        <v>0</v>
      </c>
      <c r="AR1169" s="24" t="s">
        <v>461</v>
      </c>
      <c r="AT1169" s="24" t="s">
        <v>135</v>
      </c>
      <c r="AU1169" s="24" t="s">
        <v>87</v>
      </c>
      <c r="AY1169" s="24" t="s">
        <v>132</v>
      </c>
      <c r="BE1169" s="185">
        <f t="shared" si="4"/>
        <v>0</v>
      </c>
      <c r="BF1169" s="185">
        <f t="shared" si="5"/>
        <v>0</v>
      </c>
      <c r="BG1169" s="185">
        <f t="shared" si="6"/>
        <v>0</v>
      </c>
      <c r="BH1169" s="185">
        <f t="shared" si="7"/>
        <v>0</v>
      </c>
      <c r="BI1169" s="185">
        <f t="shared" si="8"/>
        <v>0</v>
      </c>
      <c r="BJ1169" s="24" t="s">
        <v>25</v>
      </c>
      <c r="BK1169" s="185">
        <f t="shared" si="9"/>
        <v>0</v>
      </c>
      <c r="BL1169" s="24" t="s">
        <v>461</v>
      </c>
      <c r="BM1169" s="24" t="s">
        <v>1164</v>
      </c>
    </row>
    <row r="1170" spans="2:65" s="1" customFormat="1" ht="25.5" customHeight="1">
      <c r="B1170" s="173"/>
      <c r="C1170" s="174" t="s">
        <v>1165</v>
      </c>
      <c r="D1170" s="174" t="s">
        <v>135</v>
      </c>
      <c r="E1170" s="175" t="s">
        <v>1166</v>
      </c>
      <c r="F1170" s="176" t="s">
        <v>1167</v>
      </c>
      <c r="G1170" s="177" t="s">
        <v>846</v>
      </c>
      <c r="H1170" s="178">
        <v>2</v>
      </c>
      <c r="I1170" s="179"/>
      <c r="J1170" s="180">
        <f t="shared" si="0"/>
        <v>0</v>
      </c>
      <c r="K1170" s="176" t="s">
        <v>5</v>
      </c>
      <c r="L1170" s="42"/>
      <c r="M1170" s="181" t="s">
        <v>5</v>
      </c>
      <c r="N1170" s="182" t="s">
        <v>49</v>
      </c>
      <c r="O1170" s="43"/>
      <c r="P1170" s="183">
        <f t="shared" si="1"/>
        <v>0</v>
      </c>
      <c r="Q1170" s="183">
        <v>0</v>
      </c>
      <c r="R1170" s="183">
        <f t="shared" si="2"/>
        <v>0</v>
      </c>
      <c r="S1170" s="183">
        <v>0</v>
      </c>
      <c r="T1170" s="184">
        <f t="shared" si="3"/>
        <v>0</v>
      </c>
      <c r="AR1170" s="24" t="s">
        <v>461</v>
      </c>
      <c r="AT1170" s="24" t="s">
        <v>135</v>
      </c>
      <c r="AU1170" s="24" t="s">
        <v>87</v>
      </c>
      <c r="AY1170" s="24" t="s">
        <v>132</v>
      </c>
      <c r="BE1170" s="185">
        <f t="shared" si="4"/>
        <v>0</v>
      </c>
      <c r="BF1170" s="185">
        <f t="shared" si="5"/>
        <v>0</v>
      </c>
      <c r="BG1170" s="185">
        <f t="shared" si="6"/>
        <v>0</v>
      </c>
      <c r="BH1170" s="185">
        <f t="shared" si="7"/>
        <v>0</v>
      </c>
      <c r="BI1170" s="185">
        <f t="shared" si="8"/>
        <v>0</v>
      </c>
      <c r="BJ1170" s="24" t="s">
        <v>25</v>
      </c>
      <c r="BK1170" s="185">
        <f t="shared" si="9"/>
        <v>0</v>
      </c>
      <c r="BL1170" s="24" t="s">
        <v>461</v>
      </c>
      <c r="BM1170" s="24" t="s">
        <v>1168</v>
      </c>
    </row>
    <row r="1171" spans="2:65" s="1" customFormat="1" ht="38.25" customHeight="1">
      <c r="B1171" s="173"/>
      <c r="C1171" s="174" t="s">
        <v>1169</v>
      </c>
      <c r="D1171" s="174" t="s">
        <v>135</v>
      </c>
      <c r="E1171" s="175" t="s">
        <v>1170</v>
      </c>
      <c r="F1171" s="176" t="s">
        <v>1171</v>
      </c>
      <c r="G1171" s="177" t="s">
        <v>846</v>
      </c>
      <c r="H1171" s="178">
        <v>1</v>
      </c>
      <c r="I1171" s="179"/>
      <c r="J1171" s="180">
        <f t="shared" si="0"/>
        <v>0</v>
      </c>
      <c r="K1171" s="176" t="s">
        <v>5</v>
      </c>
      <c r="L1171" s="42"/>
      <c r="M1171" s="181" t="s">
        <v>5</v>
      </c>
      <c r="N1171" s="182" t="s">
        <v>49</v>
      </c>
      <c r="O1171" s="43"/>
      <c r="P1171" s="183">
        <f t="shared" si="1"/>
        <v>0</v>
      </c>
      <c r="Q1171" s="183">
        <v>0</v>
      </c>
      <c r="R1171" s="183">
        <f t="shared" si="2"/>
        <v>0</v>
      </c>
      <c r="S1171" s="183">
        <v>0</v>
      </c>
      <c r="T1171" s="184">
        <f t="shared" si="3"/>
        <v>0</v>
      </c>
      <c r="AR1171" s="24" t="s">
        <v>461</v>
      </c>
      <c r="AT1171" s="24" t="s">
        <v>135</v>
      </c>
      <c r="AU1171" s="24" t="s">
        <v>87</v>
      </c>
      <c r="AY1171" s="24" t="s">
        <v>132</v>
      </c>
      <c r="BE1171" s="185">
        <f t="shared" si="4"/>
        <v>0</v>
      </c>
      <c r="BF1171" s="185">
        <f t="shared" si="5"/>
        <v>0</v>
      </c>
      <c r="BG1171" s="185">
        <f t="shared" si="6"/>
        <v>0</v>
      </c>
      <c r="BH1171" s="185">
        <f t="shared" si="7"/>
        <v>0</v>
      </c>
      <c r="BI1171" s="185">
        <f t="shared" si="8"/>
        <v>0</v>
      </c>
      <c r="BJ1171" s="24" t="s">
        <v>25</v>
      </c>
      <c r="BK1171" s="185">
        <f t="shared" si="9"/>
        <v>0</v>
      </c>
      <c r="BL1171" s="24" t="s">
        <v>461</v>
      </c>
      <c r="BM1171" s="24" t="s">
        <v>1172</v>
      </c>
    </row>
    <row r="1172" spans="2:65" s="1" customFormat="1" ht="38.25" customHeight="1">
      <c r="B1172" s="173"/>
      <c r="C1172" s="174" t="s">
        <v>1173</v>
      </c>
      <c r="D1172" s="174" t="s">
        <v>135</v>
      </c>
      <c r="E1172" s="175" t="s">
        <v>1174</v>
      </c>
      <c r="F1172" s="176" t="s">
        <v>1175</v>
      </c>
      <c r="G1172" s="177" t="s">
        <v>846</v>
      </c>
      <c r="H1172" s="178">
        <v>2</v>
      </c>
      <c r="I1172" s="179"/>
      <c r="J1172" s="180">
        <f t="shared" si="0"/>
        <v>0</v>
      </c>
      <c r="K1172" s="176" t="s">
        <v>5</v>
      </c>
      <c r="L1172" s="42"/>
      <c r="M1172" s="181" t="s">
        <v>5</v>
      </c>
      <c r="N1172" s="182" t="s">
        <v>49</v>
      </c>
      <c r="O1172" s="43"/>
      <c r="P1172" s="183">
        <f t="shared" si="1"/>
        <v>0</v>
      </c>
      <c r="Q1172" s="183">
        <v>0</v>
      </c>
      <c r="R1172" s="183">
        <f t="shared" si="2"/>
        <v>0</v>
      </c>
      <c r="S1172" s="183">
        <v>0</v>
      </c>
      <c r="T1172" s="184">
        <f t="shared" si="3"/>
        <v>0</v>
      </c>
      <c r="AR1172" s="24" t="s">
        <v>461</v>
      </c>
      <c r="AT1172" s="24" t="s">
        <v>135</v>
      </c>
      <c r="AU1172" s="24" t="s">
        <v>87</v>
      </c>
      <c r="AY1172" s="24" t="s">
        <v>132</v>
      </c>
      <c r="BE1172" s="185">
        <f t="shared" si="4"/>
        <v>0</v>
      </c>
      <c r="BF1172" s="185">
        <f t="shared" si="5"/>
        <v>0</v>
      </c>
      <c r="BG1172" s="185">
        <f t="shared" si="6"/>
        <v>0</v>
      </c>
      <c r="BH1172" s="185">
        <f t="shared" si="7"/>
        <v>0</v>
      </c>
      <c r="BI1172" s="185">
        <f t="shared" si="8"/>
        <v>0</v>
      </c>
      <c r="BJ1172" s="24" t="s">
        <v>25</v>
      </c>
      <c r="BK1172" s="185">
        <f t="shared" si="9"/>
        <v>0</v>
      </c>
      <c r="BL1172" s="24" t="s">
        <v>461</v>
      </c>
      <c r="BM1172" s="24" t="s">
        <v>1176</v>
      </c>
    </row>
    <row r="1173" spans="2:65" s="1" customFormat="1" ht="38.25" customHeight="1">
      <c r="B1173" s="173"/>
      <c r="C1173" s="174" t="s">
        <v>1177</v>
      </c>
      <c r="D1173" s="174" t="s">
        <v>135</v>
      </c>
      <c r="E1173" s="175" t="s">
        <v>1178</v>
      </c>
      <c r="F1173" s="176" t="s">
        <v>1179</v>
      </c>
      <c r="G1173" s="177" t="s">
        <v>846</v>
      </c>
      <c r="H1173" s="178">
        <v>3</v>
      </c>
      <c r="I1173" s="179"/>
      <c r="J1173" s="180">
        <f t="shared" si="0"/>
        <v>0</v>
      </c>
      <c r="K1173" s="176" t="s">
        <v>5</v>
      </c>
      <c r="L1173" s="42"/>
      <c r="M1173" s="181" t="s">
        <v>5</v>
      </c>
      <c r="N1173" s="182" t="s">
        <v>49</v>
      </c>
      <c r="O1173" s="43"/>
      <c r="P1173" s="183">
        <f t="shared" si="1"/>
        <v>0</v>
      </c>
      <c r="Q1173" s="183">
        <v>0</v>
      </c>
      <c r="R1173" s="183">
        <f t="shared" si="2"/>
        <v>0</v>
      </c>
      <c r="S1173" s="183">
        <v>0</v>
      </c>
      <c r="T1173" s="184">
        <f t="shared" si="3"/>
        <v>0</v>
      </c>
      <c r="AR1173" s="24" t="s">
        <v>461</v>
      </c>
      <c r="AT1173" s="24" t="s">
        <v>135</v>
      </c>
      <c r="AU1173" s="24" t="s">
        <v>87</v>
      </c>
      <c r="AY1173" s="24" t="s">
        <v>132</v>
      </c>
      <c r="BE1173" s="185">
        <f t="shared" si="4"/>
        <v>0</v>
      </c>
      <c r="BF1173" s="185">
        <f t="shared" si="5"/>
        <v>0</v>
      </c>
      <c r="BG1173" s="185">
        <f t="shared" si="6"/>
        <v>0</v>
      </c>
      <c r="BH1173" s="185">
        <f t="shared" si="7"/>
        <v>0</v>
      </c>
      <c r="BI1173" s="185">
        <f t="shared" si="8"/>
        <v>0</v>
      </c>
      <c r="BJ1173" s="24" t="s">
        <v>25</v>
      </c>
      <c r="BK1173" s="185">
        <f t="shared" si="9"/>
        <v>0</v>
      </c>
      <c r="BL1173" s="24" t="s">
        <v>461</v>
      </c>
      <c r="BM1173" s="24" t="s">
        <v>1180</v>
      </c>
    </row>
    <row r="1174" spans="2:65" s="1" customFormat="1" ht="51" customHeight="1">
      <c r="B1174" s="173"/>
      <c r="C1174" s="174" t="s">
        <v>1181</v>
      </c>
      <c r="D1174" s="174" t="s">
        <v>135</v>
      </c>
      <c r="E1174" s="175" t="s">
        <v>1182</v>
      </c>
      <c r="F1174" s="176" t="s">
        <v>1183</v>
      </c>
      <c r="G1174" s="177" t="s">
        <v>846</v>
      </c>
      <c r="H1174" s="178">
        <v>1</v>
      </c>
      <c r="I1174" s="179"/>
      <c r="J1174" s="180">
        <f t="shared" si="0"/>
        <v>0</v>
      </c>
      <c r="K1174" s="176" t="s">
        <v>5</v>
      </c>
      <c r="L1174" s="42"/>
      <c r="M1174" s="181" t="s">
        <v>5</v>
      </c>
      <c r="N1174" s="182" t="s">
        <v>49</v>
      </c>
      <c r="O1174" s="43"/>
      <c r="P1174" s="183">
        <f t="shared" si="1"/>
        <v>0</v>
      </c>
      <c r="Q1174" s="183">
        <v>0</v>
      </c>
      <c r="R1174" s="183">
        <f t="shared" si="2"/>
        <v>0</v>
      </c>
      <c r="S1174" s="183">
        <v>0</v>
      </c>
      <c r="T1174" s="184">
        <f t="shared" si="3"/>
        <v>0</v>
      </c>
      <c r="AR1174" s="24" t="s">
        <v>461</v>
      </c>
      <c r="AT1174" s="24" t="s">
        <v>135</v>
      </c>
      <c r="AU1174" s="24" t="s">
        <v>87</v>
      </c>
      <c r="AY1174" s="24" t="s">
        <v>132</v>
      </c>
      <c r="BE1174" s="185">
        <f t="shared" si="4"/>
        <v>0</v>
      </c>
      <c r="BF1174" s="185">
        <f t="shared" si="5"/>
        <v>0</v>
      </c>
      <c r="BG1174" s="185">
        <f t="shared" si="6"/>
        <v>0</v>
      </c>
      <c r="BH1174" s="185">
        <f t="shared" si="7"/>
        <v>0</v>
      </c>
      <c r="BI1174" s="185">
        <f t="shared" si="8"/>
        <v>0</v>
      </c>
      <c r="BJ1174" s="24" t="s">
        <v>25</v>
      </c>
      <c r="BK1174" s="185">
        <f t="shared" si="9"/>
        <v>0</v>
      </c>
      <c r="BL1174" s="24" t="s">
        <v>461</v>
      </c>
      <c r="BM1174" s="24" t="s">
        <v>1184</v>
      </c>
    </row>
    <row r="1175" spans="2:65" s="1" customFormat="1" ht="38.25" customHeight="1">
      <c r="B1175" s="173"/>
      <c r="C1175" s="174" t="s">
        <v>1185</v>
      </c>
      <c r="D1175" s="174" t="s">
        <v>135</v>
      </c>
      <c r="E1175" s="175" t="s">
        <v>1186</v>
      </c>
      <c r="F1175" s="176" t="s">
        <v>1187</v>
      </c>
      <c r="G1175" s="177" t="s">
        <v>846</v>
      </c>
      <c r="H1175" s="178">
        <v>4</v>
      </c>
      <c r="I1175" s="179"/>
      <c r="J1175" s="180">
        <f t="shared" si="0"/>
        <v>0</v>
      </c>
      <c r="K1175" s="176" t="s">
        <v>5</v>
      </c>
      <c r="L1175" s="42"/>
      <c r="M1175" s="181" t="s">
        <v>5</v>
      </c>
      <c r="N1175" s="182" t="s">
        <v>49</v>
      </c>
      <c r="O1175" s="43"/>
      <c r="P1175" s="183">
        <f t="shared" si="1"/>
        <v>0</v>
      </c>
      <c r="Q1175" s="183">
        <v>0</v>
      </c>
      <c r="R1175" s="183">
        <f t="shared" si="2"/>
        <v>0</v>
      </c>
      <c r="S1175" s="183">
        <v>0</v>
      </c>
      <c r="T1175" s="184">
        <f t="shared" si="3"/>
        <v>0</v>
      </c>
      <c r="AR1175" s="24" t="s">
        <v>461</v>
      </c>
      <c r="AT1175" s="24" t="s">
        <v>135</v>
      </c>
      <c r="AU1175" s="24" t="s">
        <v>87</v>
      </c>
      <c r="AY1175" s="24" t="s">
        <v>132</v>
      </c>
      <c r="BE1175" s="185">
        <f t="shared" si="4"/>
        <v>0</v>
      </c>
      <c r="BF1175" s="185">
        <f t="shared" si="5"/>
        <v>0</v>
      </c>
      <c r="BG1175" s="185">
        <f t="shared" si="6"/>
        <v>0</v>
      </c>
      <c r="BH1175" s="185">
        <f t="shared" si="7"/>
        <v>0</v>
      </c>
      <c r="BI1175" s="185">
        <f t="shared" si="8"/>
        <v>0</v>
      </c>
      <c r="BJ1175" s="24" t="s">
        <v>25</v>
      </c>
      <c r="BK1175" s="185">
        <f t="shared" si="9"/>
        <v>0</v>
      </c>
      <c r="BL1175" s="24" t="s">
        <v>461</v>
      </c>
      <c r="BM1175" s="24" t="s">
        <v>1188</v>
      </c>
    </row>
    <row r="1176" spans="2:65" s="1" customFormat="1" ht="38.25" customHeight="1">
      <c r="B1176" s="173"/>
      <c r="C1176" s="174" t="s">
        <v>1189</v>
      </c>
      <c r="D1176" s="174" t="s">
        <v>135</v>
      </c>
      <c r="E1176" s="175" t="s">
        <v>1190</v>
      </c>
      <c r="F1176" s="176" t="s">
        <v>1191</v>
      </c>
      <c r="G1176" s="177" t="s">
        <v>846</v>
      </c>
      <c r="H1176" s="178">
        <v>1</v>
      </c>
      <c r="I1176" s="179"/>
      <c r="J1176" s="180">
        <f t="shared" si="0"/>
        <v>0</v>
      </c>
      <c r="K1176" s="176" t="s">
        <v>5</v>
      </c>
      <c r="L1176" s="42"/>
      <c r="M1176" s="181" t="s">
        <v>5</v>
      </c>
      <c r="N1176" s="182" t="s">
        <v>49</v>
      </c>
      <c r="O1176" s="43"/>
      <c r="P1176" s="183">
        <f t="shared" si="1"/>
        <v>0</v>
      </c>
      <c r="Q1176" s="183">
        <v>0</v>
      </c>
      <c r="R1176" s="183">
        <f t="shared" si="2"/>
        <v>0</v>
      </c>
      <c r="S1176" s="183">
        <v>0</v>
      </c>
      <c r="T1176" s="184">
        <f t="shared" si="3"/>
        <v>0</v>
      </c>
      <c r="AR1176" s="24" t="s">
        <v>461</v>
      </c>
      <c r="AT1176" s="24" t="s">
        <v>135</v>
      </c>
      <c r="AU1176" s="24" t="s">
        <v>87</v>
      </c>
      <c r="AY1176" s="24" t="s">
        <v>132</v>
      </c>
      <c r="BE1176" s="185">
        <f t="shared" si="4"/>
        <v>0</v>
      </c>
      <c r="BF1176" s="185">
        <f t="shared" si="5"/>
        <v>0</v>
      </c>
      <c r="BG1176" s="185">
        <f t="shared" si="6"/>
        <v>0</v>
      </c>
      <c r="BH1176" s="185">
        <f t="shared" si="7"/>
        <v>0</v>
      </c>
      <c r="BI1176" s="185">
        <f t="shared" si="8"/>
        <v>0</v>
      </c>
      <c r="BJ1176" s="24" t="s">
        <v>25</v>
      </c>
      <c r="BK1176" s="185">
        <f t="shared" si="9"/>
        <v>0</v>
      </c>
      <c r="BL1176" s="24" t="s">
        <v>461</v>
      </c>
      <c r="BM1176" s="24" t="s">
        <v>1192</v>
      </c>
    </row>
    <row r="1177" spans="2:65" s="1" customFormat="1" ht="25.5" customHeight="1">
      <c r="B1177" s="173"/>
      <c r="C1177" s="174" t="s">
        <v>1193</v>
      </c>
      <c r="D1177" s="174" t="s">
        <v>135</v>
      </c>
      <c r="E1177" s="175" t="s">
        <v>1194</v>
      </c>
      <c r="F1177" s="176" t="s">
        <v>1195</v>
      </c>
      <c r="G1177" s="177" t="s">
        <v>846</v>
      </c>
      <c r="H1177" s="178">
        <v>1</v>
      </c>
      <c r="I1177" s="179"/>
      <c r="J1177" s="180">
        <f t="shared" si="0"/>
        <v>0</v>
      </c>
      <c r="K1177" s="176" t="s">
        <v>5</v>
      </c>
      <c r="L1177" s="42"/>
      <c r="M1177" s="181" t="s">
        <v>5</v>
      </c>
      <c r="N1177" s="182" t="s">
        <v>49</v>
      </c>
      <c r="O1177" s="43"/>
      <c r="P1177" s="183">
        <f t="shared" si="1"/>
        <v>0</v>
      </c>
      <c r="Q1177" s="183">
        <v>0</v>
      </c>
      <c r="R1177" s="183">
        <f t="shared" si="2"/>
        <v>0</v>
      </c>
      <c r="S1177" s="183">
        <v>0</v>
      </c>
      <c r="T1177" s="184">
        <f t="shared" si="3"/>
        <v>0</v>
      </c>
      <c r="AR1177" s="24" t="s">
        <v>461</v>
      </c>
      <c r="AT1177" s="24" t="s">
        <v>135</v>
      </c>
      <c r="AU1177" s="24" t="s">
        <v>87</v>
      </c>
      <c r="AY1177" s="24" t="s">
        <v>132</v>
      </c>
      <c r="BE1177" s="185">
        <f t="shared" si="4"/>
        <v>0</v>
      </c>
      <c r="BF1177" s="185">
        <f t="shared" si="5"/>
        <v>0</v>
      </c>
      <c r="BG1177" s="185">
        <f t="shared" si="6"/>
        <v>0</v>
      </c>
      <c r="BH1177" s="185">
        <f t="shared" si="7"/>
        <v>0</v>
      </c>
      <c r="BI1177" s="185">
        <f t="shared" si="8"/>
        <v>0</v>
      </c>
      <c r="BJ1177" s="24" t="s">
        <v>25</v>
      </c>
      <c r="BK1177" s="185">
        <f t="shared" si="9"/>
        <v>0</v>
      </c>
      <c r="BL1177" s="24" t="s">
        <v>461</v>
      </c>
      <c r="BM1177" s="24" t="s">
        <v>1196</v>
      </c>
    </row>
    <row r="1178" spans="2:65" s="1" customFormat="1" ht="38.25" customHeight="1">
      <c r="B1178" s="173"/>
      <c r="C1178" s="174" t="s">
        <v>1197</v>
      </c>
      <c r="D1178" s="174" t="s">
        <v>135</v>
      </c>
      <c r="E1178" s="175" t="s">
        <v>1198</v>
      </c>
      <c r="F1178" s="176" t="s">
        <v>1199</v>
      </c>
      <c r="G1178" s="177" t="s">
        <v>846</v>
      </c>
      <c r="H1178" s="178">
        <v>1</v>
      </c>
      <c r="I1178" s="179"/>
      <c r="J1178" s="180">
        <f t="shared" si="0"/>
        <v>0</v>
      </c>
      <c r="K1178" s="176" t="s">
        <v>5</v>
      </c>
      <c r="L1178" s="42"/>
      <c r="M1178" s="181" t="s">
        <v>5</v>
      </c>
      <c r="N1178" s="182" t="s">
        <v>49</v>
      </c>
      <c r="O1178" s="43"/>
      <c r="P1178" s="183">
        <f t="shared" si="1"/>
        <v>0</v>
      </c>
      <c r="Q1178" s="183">
        <v>0</v>
      </c>
      <c r="R1178" s="183">
        <f t="shared" si="2"/>
        <v>0</v>
      </c>
      <c r="S1178" s="183">
        <v>0</v>
      </c>
      <c r="T1178" s="184">
        <f t="shared" si="3"/>
        <v>0</v>
      </c>
      <c r="AR1178" s="24" t="s">
        <v>461</v>
      </c>
      <c r="AT1178" s="24" t="s">
        <v>135</v>
      </c>
      <c r="AU1178" s="24" t="s">
        <v>87</v>
      </c>
      <c r="AY1178" s="24" t="s">
        <v>132</v>
      </c>
      <c r="BE1178" s="185">
        <f t="shared" si="4"/>
        <v>0</v>
      </c>
      <c r="BF1178" s="185">
        <f t="shared" si="5"/>
        <v>0</v>
      </c>
      <c r="BG1178" s="185">
        <f t="shared" si="6"/>
        <v>0</v>
      </c>
      <c r="BH1178" s="185">
        <f t="shared" si="7"/>
        <v>0</v>
      </c>
      <c r="BI1178" s="185">
        <f t="shared" si="8"/>
        <v>0</v>
      </c>
      <c r="BJ1178" s="24" t="s">
        <v>25</v>
      </c>
      <c r="BK1178" s="185">
        <f t="shared" si="9"/>
        <v>0</v>
      </c>
      <c r="BL1178" s="24" t="s">
        <v>461</v>
      </c>
      <c r="BM1178" s="24" t="s">
        <v>1200</v>
      </c>
    </row>
    <row r="1179" spans="2:65" s="1" customFormat="1" ht="38.25" customHeight="1">
      <c r="B1179" s="173"/>
      <c r="C1179" s="174" t="s">
        <v>1201</v>
      </c>
      <c r="D1179" s="174" t="s">
        <v>135</v>
      </c>
      <c r="E1179" s="175" t="s">
        <v>1202</v>
      </c>
      <c r="F1179" s="176" t="s">
        <v>1203</v>
      </c>
      <c r="G1179" s="177" t="s">
        <v>846</v>
      </c>
      <c r="H1179" s="178">
        <v>2</v>
      </c>
      <c r="I1179" s="179"/>
      <c r="J1179" s="180">
        <f t="shared" ref="J1179:J1210" si="10">ROUND(I1179*H1179,2)</f>
        <v>0</v>
      </c>
      <c r="K1179" s="176" t="s">
        <v>5</v>
      </c>
      <c r="L1179" s="42"/>
      <c r="M1179" s="181" t="s">
        <v>5</v>
      </c>
      <c r="N1179" s="182" t="s">
        <v>49</v>
      </c>
      <c r="O1179" s="43"/>
      <c r="P1179" s="183">
        <f t="shared" ref="P1179:P1210" si="11">O1179*H1179</f>
        <v>0</v>
      </c>
      <c r="Q1179" s="183">
        <v>0</v>
      </c>
      <c r="R1179" s="183">
        <f t="shared" ref="R1179:R1210" si="12">Q1179*H1179</f>
        <v>0</v>
      </c>
      <c r="S1179" s="183">
        <v>0</v>
      </c>
      <c r="T1179" s="184">
        <f t="shared" ref="T1179:T1210" si="13">S1179*H1179</f>
        <v>0</v>
      </c>
      <c r="AR1179" s="24" t="s">
        <v>461</v>
      </c>
      <c r="AT1179" s="24" t="s">
        <v>135</v>
      </c>
      <c r="AU1179" s="24" t="s">
        <v>87</v>
      </c>
      <c r="AY1179" s="24" t="s">
        <v>132</v>
      </c>
      <c r="BE1179" s="185">
        <f t="shared" ref="BE1179:BE1210" si="14">IF(N1179="základní",J1179,0)</f>
        <v>0</v>
      </c>
      <c r="BF1179" s="185">
        <f t="shared" ref="BF1179:BF1210" si="15">IF(N1179="snížená",J1179,0)</f>
        <v>0</v>
      </c>
      <c r="BG1179" s="185">
        <f t="shared" ref="BG1179:BG1210" si="16">IF(N1179="zákl. přenesená",J1179,0)</f>
        <v>0</v>
      </c>
      <c r="BH1179" s="185">
        <f t="shared" ref="BH1179:BH1210" si="17">IF(N1179="sníž. přenesená",J1179,0)</f>
        <v>0</v>
      </c>
      <c r="BI1179" s="185">
        <f t="shared" ref="BI1179:BI1210" si="18">IF(N1179="nulová",J1179,0)</f>
        <v>0</v>
      </c>
      <c r="BJ1179" s="24" t="s">
        <v>25</v>
      </c>
      <c r="BK1179" s="185">
        <f t="shared" ref="BK1179:BK1210" si="19">ROUND(I1179*H1179,2)</f>
        <v>0</v>
      </c>
      <c r="BL1179" s="24" t="s">
        <v>461</v>
      </c>
      <c r="BM1179" s="24" t="s">
        <v>1204</v>
      </c>
    </row>
    <row r="1180" spans="2:65" s="1" customFormat="1" ht="25.5" customHeight="1">
      <c r="B1180" s="173"/>
      <c r="C1180" s="174" t="s">
        <v>1205</v>
      </c>
      <c r="D1180" s="174" t="s">
        <v>135</v>
      </c>
      <c r="E1180" s="175" t="s">
        <v>1206</v>
      </c>
      <c r="F1180" s="176" t="s">
        <v>1207</v>
      </c>
      <c r="G1180" s="177" t="s">
        <v>846</v>
      </c>
      <c r="H1180" s="178">
        <v>1</v>
      </c>
      <c r="I1180" s="179"/>
      <c r="J1180" s="180">
        <f t="shared" si="10"/>
        <v>0</v>
      </c>
      <c r="K1180" s="176" t="s">
        <v>5</v>
      </c>
      <c r="L1180" s="42"/>
      <c r="M1180" s="181" t="s">
        <v>5</v>
      </c>
      <c r="N1180" s="182" t="s">
        <v>49</v>
      </c>
      <c r="O1180" s="43"/>
      <c r="P1180" s="183">
        <f t="shared" si="11"/>
        <v>0</v>
      </c>
      <c r="Q1180" s="183">
        <v>0</v>
      </c>
      <c r="R1180" s="183">
        <f t="shared" si="12"/>
        <v>0</v>
      </c>
      <c r="S1180" s="183">
        <v>0</v>
      </c>
      <c r="T1180" s="184">
        <f t="shared" si="13"/>
        <v>0</v>
      </c>
      <c r="AR1180" s="24" t="s">
        <v>461</v>
      </c>
      <c r="AT1180" s="24" t="s">
        <v>135</v>
      </c>
      <c r="AU1180" s="24" t="s">
        <v>87</v>
      </c>
      <c r="AY1180" s="24" t="s">
        <v>132</v>
      </c>
      <c r="BE1180" s="185">
        <f t="shared" si="14"/>
        <v>0</v>
      </c>
      <c r="BF1180" s="185">
        <f t="shared" si="15"/>
        <v>0</v>
      </c>
      <c r="BG1180" s="185">
        <f t="shared" si="16"/>
        <v>0</v>
      </c>
      <c r="BH1180" s="185">
        <f t="shared" si="17"/>
        <v>0</v>
      </c>
      <c r="BI1180" s="185">
        <f t="shared" si="18"/>
        <v>0</v>
      </c>
      <c r="BJ1180" s="24" t="s">
        <v>25</v>
      </c>
      <c r="BK1180" s="185">
        <f t="shared" si="19"/>
        <v>0</v>
      </c>
      <c r="BL1180" s="24" t="s">
        <v>461</v>
      </c>
      <c r="BM1180" s="24" t="s">
        <v>1208</v>
      </c>
    </row>
    <row r="1181" spans="2:65" s="1" customFormat="1" ht="25.5" customHeight="1">
      <c r="B1181" s="173"/>
      <c r="C1181" s="174" t="s">
        <v>1209</v>
      </c>
      <c r="D1181" s="174" t="s">
        <v>135</v>
      </c>
      <c r="E1181" s="175" t="s">
        <v>1210</v>
      </c>
      <c r="F1181" s="176" t="s">
        <v>1211</v>
      </c>
      <c r="G1181" s="177" t="s">
        <v>846</v>
      </c>
      <c r="H1181" s="178">
        <v>4</v>
      </c>
      <c r="I1181" s="179"/>
      <c r="J1181" s="180">
        <f t="shared" si="10"/>
        <v>0</v>
      </c>
      <c r="K1181" s="176" t="s">
        <v>5</v>
      </c>
      <c r="L1181" s="42"/>
      <c r="M1181" s="181" t="s">
        <v>5</v>
      </c>
      <c r="N1181" s="182" t="s">
        <v>49</v>
      </c>
      <c r="O1181" s="43"/>
      <c r="P1181" s="183">
        <f t="shared" si="11"/>
        <v>0</v>
      </c>
      <c r="Q1181" s="183">
        <v>0</v>
      </c>
      <c r="R1181" s="183">
        <f t="shared" si="12"/>
        <v>0</v>
      </c>
      <c r="S1181" s="183">
        <v>0</v>
      </c>
      <c r="T1181" s="184">
        <f t="shared" si="13"/>
        <v>0</v>
      </c>
      <c r="AR1181" s="24" t="s">
        <v>461</v>
      </c>
      <c r="AT1181" s="24" t="s">
        <v>135</v>
      </c>
      <c r="AU1181" s="24" t="s">
        <v>87</v>
      </c>
      <c r="AY1181" s="24" t="s">
        <v>132</v>
      </c>
      <c r="BE1181" s="185">
        <f t="shared" si="14"/>
        <v>0</v>
      </c>
      <c r="BF1181" s="185">
        <f t="shared" si="15"/>
        <v>0</v>
      </c>
      <c r="BG1181" s="185">
        <f t="shared" si="16"/>
        <v>0</v>
      </c>
      <c r="BH1181" s="185">
        <f t="shared" si="17"/>
        <v>0</v>
      </c>
      <c r="BI1181" s="185">
        <f t="shared" si="18"/>
        <v>0</v>
      </c>
      <c r="BJ1181" s="24" t="s">
        <v>25</v>
      </c>
      <c r="BK1181" s="185">
        <f t="shared" si="19"/>
        <v>0</v>
      </c>
      <c r="BL1181" s="24" t="s">
        <v>461</v>
      </c>
      <c r="BM1181" s="24" t="s">
        <v>1212</v>
      </c>
    </row>
    <row r="1182" spans="2:65" s="1" customFormat="1" ht="38.25" customHeight="1">
      <c r="B1182" s="173"/>
      <c r="C1182" s="174" t="s">
        <v>1213</v>
      </c>
      <c r="D1182" s="174" t="s">
        <v>135</v>
      </c>
      <c r="E1182" s="175" t="s">
        <v>1214</v>
      </c>
      <c r="F1182" s="176" t="s">
        <v>1215</v>
      </c>
      <c r="G1182" s="177" t="s">
        <v>846</v>
      </c>
      <c r="H1182" s="178">
        <v>5</v>
      </c>
      <c r="I1182" s="179"/>
      <c r="J1182" s="180">
        <f t="shared" si="10"/>
        <v>0</v>
      </c>
      <c r="K1182" s="176" t="s">
        <v>5</v>
      </c>
      <c r="L1182" s="42"/>
      <c r="M1182" s="181" t="s">
        <v>5</v>
      </c>
      <c r="N1182" s="182" t="s">
        <v>49</v>
      </c>
      <c r="O1182" s="43"/>
      <c r="P1182" s="183">
        <f t="shared" si="11"/>
        <v>0</v>
      </c>
      <c r="Q1182" s="183">
        <v>0</v>
      </c>
      <c r="R1182" s="183">
        <f t="shared" si="12"/>
        <v>0</v>
      </c>
      <c r="S1182" s="183">
        <v>0</v>
      </c>
      <c r="T1182" s="184">
        <f t="shared" si="13"/>
        <v>0</v>
      </c>
      <c r="AR1182" s="24" t="s">
        <v>461</v>
      </c>
      <c r="AT1182" s="24" t="s">
        <v>135</v>
      </c>
      <c r="AU1182" s="24" t="s">
        <v>87</v>
      </c>
      <c r="AY1182" s="24" t="s">
        <v>132</v>
      </c>
      <c r="BE1182" s="185">
        <f t="shared" si="14"/>
        <v>0</v>
      </c>
      <c r="BF1182" s="185">
        <f t="shared" si="15"/>
        <v>0</v>
      </c>
      <c r="BG1182" s="185">
        <f t="shared" si="16"/>
        <v>0</v>
      </c>
      <c r="BH1182" s="185">
        <f t="shared" si="17"/>
        <v>0</v>
      </c>
      <c r="BI1182" s="185">
        <f t="shared" si="18"/>
        <v>0</v>
      </c>
      <c r="BJ1182" s="24" t="s">
        <v>25</v>
      </c>
      <c r="BK1182" s="185">
        <f t="shared" si="19"/>
        <v>0</v>
      </c>
      <c r="BL1182" s="24" t="s">
        <v>461</v>
      </c>
      <c r="BM1182" s="24" t="s">
        <v>1216</v>
      </c>
    </row>
    <row r="1183" spans="2:65" s="1" customFormat="1" ht="25.5" customHeight="1">
      <c r="B1183" s="173"/>
      <c r="C1183" s="174" t="s">
        <v>1217</v>
      </c>
      <c r="D1183" s="174" t="s">
        <v>135</v>
      </c>
      <c r="E1183" s="175" t="s">
        <v>1218</v>
      </c>
      <c r="F1183" s="176" t="s">
        <v>1219</v>
      </c>
      <c r="G1183" s="177" t="s">
        <v>846</v>
      </c>
      <c r="H1183" s="178">
        <v>2</v>
      </c>
      <c r="I1183" s="179"/>
      <c r="J1183" s="180">
        <f t="shared" si="10"/>
        <v>0</v>
      </c>
      <c r="K1183" s="176" t="s">
        <v>5</v>
      </c>
      <c r="L1183" s="42"/>
      <c r="M1183" s="181" t="s">
        <v>5</v>
      </c>
      <c r="N1183" s="182" t="s">
        <v>49</v>
      </c>
      <c r="O1183" s="43"/>
      <c r="P1183" s="183">
        <f t="shared" si="11"/>
        <v>0</v>
      </c>
      <c r="Q1183" s="183">
        <v>0</v>
      </c>
      <c r="R1183" s="183">
        <f t="shared" si="12"/>
        <v>0</v>
      </c>
      <c r="S1183" s="183">
        <v>0</v>
      </c>
      <c r="T1183" s="184">
        <f t="shared" si="13"/>
        <v>0</v>
      </c>
      <c r="AR1183" s="24" t="s">
        <v>461</v>
      </c>
      <c r="AT1183" s="24" t="s">
        <v>135</v>
      </c>
      <c r="AU1183" s="24" t="s">
        <v>87</v>
      </c>
      <c r="AY1183" s="24" t="s">
        <v>132</v>
      </c>
      <c r="BE1183" s="185">
        <f t="shared" si="14"/>
        <v>0</v>
      </c>
      <c r="BF1183" s="185">
        <f t="shared" si="15"/>
        <v>0</v>
      </c>
      <c r="BG1183" s="185">
        <f t="shared" si="16"/>
        <v>0</v>
      </c>
      <c r="BH1183" s="185">
        <f t="shared" si="17"/>
        <v>0</v>
      </c>
      <c r="BI1183" s="185">
        <f t="shared" si="18"/>
        <v>0</v>
      </c>
      <c r="BJ1183" s="24" t="s">
        <v>25</v>
      </c>
      <c r="BK1183" s="185">
        <f t="shared" si="19"/>
        <v>0</v>
      </c>
      <c r="BL1183" s="24" t="s">
        <v>461</v>
      </c>
      <c r="BM1183" s="24" t="s">
        <v>1220</v>
      </c>
    </row>
    <row r="1184" spans="2:65" s="1" customFormat="1" ht="38.25" customHeight="1">
      <c r="B1184" s="173"/>
      <c r="C1184" s="174" t="s">
        <v>1221</v>
      </c>
      <c r="D1184" s="174" t="s">
        <v>135</v>
      </c>
      <c r="E1184" s="175" t="s">
        <v>1222</v>
      </c>
      <c r="F1184" s="176" t="s">
        <v>1223</v>
      </c>
      <c r="G1184" s="177" t="s">
        <v>846</v>
      </c>
      <c r="H1184" s="178">
        <v>1</v>
      </c>
      <c r="I1184" s="179"/>
      <c r="J1184" s="180">
        <f t="shared" si="10"/>
        <v>0</v>
      </c>
      <c r="K1184" s="176" t="s">
        <v>5</v>
      </c>
      <c r="L1184" s="42"/>
      <c r="M1184" s="181" t="s">
        <v>5</v>
      </c>
      <c r="N1184" s="182" t="s">
        <v>49</v>
      </c>
      <c r="O1184" s="43"/>
      <c r="P1184" s="183">
        <f t="shared" si="11"/>
        <v>0</v>
      </c>
      <c r="Q1184" s="183">
        <v>0</v>
      </c>
      <c r="R1184" s="183">
        <f t="shared" si="12"/>
        <v>0</v>
      </c>
      <c r="S1184" s="183">
        <v>0</v>
      </c>
      <c r="T1184" s="184">
        <f t="shared" si="13"/>
        <v>0</v>
      </c>
      <c r="AR1184" s="24" t="s">
        <v>461</v>
      </c>
      <c r="AT1184" s="24" t="s">
        <v>135</v>
      </c>
      <c r="AU1184" s="24" t="s">
        <v>87</v>
      </c>
      <c r="AY1184" s="24" t="s">
        <v>132</v>
      </c>
      <c r="BE1184" s="185">
        <f t="shared" si="14"/>
        <v>0</v>
      </c>
      <c r="BF1184" s="185">
        <f t="shared" si="15"/>
        <v>0</v>
      </c>
      <c r="BG1184" s="185">
        <f t="shared" si="16"/>
        <v>0</v>
      </c>
      <c r="BH1184" s="185">
        <f t="shared" si="17"/>
        <v>0</v>
      </c>
      <c r="BI1184" s="185">
        <f t="shared" si="18"/>
        <v>0</v>
      </c>
      <c r="BJ1184" s="24" t="s">
        <v>25</v>
      </c>
      <c r="BK1184" s="185">
        <f t="shared" si="19"/>
        <v>0</v>
      </c>
      <c r="BL1184" s="24" t="s">
        <v>461</v>
      </c>
      <c r="BM1184" s="24" t="s">
        <v>1224</v>
      </c>
    </row>
    <row r="1185" spans="2:65" s="1" customFormat="1" ht="38.25" customHeight="1">
      <c r="B1185" s="173"/>
      <c r="C1185" s="174" t="s">
        <v>1225</v>
      </c>
      <c r="D1185" s="174" t="s">
        <v>135</v>
      </c>
      <c r="E1185" s="175" t="s">
        <v>1226</v>
      </c>
      <c r="F1185" s="176" t="s">
        <v>1227</v>
      </c>
      <c r="G1185" s="177" t="s">
        <v>846</v>
      </c>
      <c r="H1185" s="178">
        <v>1</v>
      </c>
      <c r="I1185" s="179"/>
      <c r="J1185" s="180">
        <f t="shared" si="10"/>
        <v>0</v>
      </c>
      <c r="K1185" s="176" t="s">
        <v>5</v>
      </c>
      <c r="L1185" s="42"/>
      <c r="M1185" s="181" t="s">
        <v>5</v>
      </c>
      <c r="N1185" s="182" t="s">
        <v>49</v>
      </c>
      <c r="O1185" s="43"/>
      <c r="P1185" s="183">
        <f t="shared" si="11"/>
        <v>0</v>
      </c>
      <c r="Q1185" s="183">
        <v>0</v>
      </c>
      <c r="R1185" s="183">
        <f t="shared" si="12"/>
        <v>0</v>
      </c>
      <c r="S1185" s="183">
        <v>0</v>
      </c>
      <c r="T1185" s="184">
        <f t="shared" si="13"/>
        <v>0</v>
      </c>
      <c r="AR1185" s="24" t="s">
        <v>461</v>
      </c>
      <c r="AT1185" s="24" t="s">
        <v>135</v>
      </c>
      <c r="AU1185" s="24" t="s">
        <v>87</v>
      </c>
      <c r="AY1185" s="24" t="s">
        <v>132</v>
      </c>
      <c r="BE1185" s="185">
        <f t="shared" si="14"/>
        <v>0</v>
      </c>
      <c r="BF1185" s="185">
        <f t="shared" si="15"/>
        <v>0</v>
      </c>
      <c r="BG1185" s="185">
        <f t="shared" si="16"/>
        <v>0</v>
      </c>
      <c r="BH1185" s="185">
        <f t="shared" si="17"/>
        <v>0</v>
      </c>
      <c r="BI1185" s="185">
        <f t="shared" si="18"/>
        <v>0</v>
      </c>
      <c r="BJ1185" s="24" t="s">
        <v>25</v>
      </c>
      <c r="BK1185" s="185">
        <f t="shared" si="19"/>
        <v>0</v>
      </c>
      <c r="BL1185" s="24" t="s">
        <v>461</v>
      </c>
      <c r="BM1185" s="24" t="s">
        <v>1228</v>
      </c>
    </row>
    <row r="1186" spans="2:65" s="1" customFormat="1" ht="38.25" customHeight="1">
      <c r="B1186" s="173"/>
      <c r="C1186" s="174" t="s">
        <v>1229</v>
      </c>
      <c r="D1186" s="174" t="s">
        <v>135</v>
      </c>
      <c r="E1186" s="175" t="s">
        <v>1230</v>
      </c>
      <c r="F1186" s="176" t="s">
        <v>1231</v>
      </c>
      <c r="G1186" s="177" t="s">
        <v>846</v>
      </c>
      <c r="H1186" s="178">
        <v>1</v>
      </c>
      <c r="I1186" s="179"/>
      <c r="J1186" s="180">
        <f t="shared" si="10"/>
        <v>0</v>
      </c>
      <c r="K1186" s="176" t="s">
        <v>5</v>
      </c>
      <c r="L1186" s="42"/>
      <c r="M1186" s="181" t="s">
        <v>5</v>
      </c>
      <c r="N1186" s="182" t="s">
        <v>49</v>
      </c>
      <c r="O1186" s="43"/>
      <c r="P1186" s="183">
        <f t="shared" si="11"/>
        <v>0</v>
      </c>
      <c r="Q1186" s="183">
        <v>0</v>
      </c>
      <c r="R1186" s="183">
        <f t="shared" si="12"/>
        <v>0</v>
      </c>
      <c r="S1186" s="183">
        <v>0</v>
      </c>
      <c r="T1186" s="184">
        <f t="shared" si="13"/>
        <v>0</v>
      </c>
      <c r="AR1186" s="24" t="s">
        <v>461</v>
      </c>
      <c r="AT1186" s="24" t="s">
        <v>135</v>
      </c>
      <c r="AU1186" s="24" t="s">
        <v>87</v>
      </c>
      <c r="AY1186" s="24" t="s">
        <v>132</v>
      </c>
      <c r="BE1186" s="185">
        <f t="shared" si="14"/>
        <v>0</v>
      </c>
      <c r="BF1186" s="185">
        <f t="shared" si="15"/>
        <v>0</v>
      </c>
      <c r="BG1186" s="185">
        <f t="shared" si="16"/>
        <v>0</v>
      </c>
      <c r="BH1186" s="185">
        <f t="shared" si="17"/>
        <v>0</v>
      </c>
      <c r="BI1186" s="185">
        <f t="shared" si="18"/>
        <v>0</v>
      </c>
      <c r="BJ1186" s="24" t="s">
        <v>25</v>
      </c>
      <c r="BK1186" s="185">
        <f t="shared" si="19"/>
        <v>0</v>
      </c>
      <c r="BL1186" s="24" t="s">
        <v>461</v>
      </c>
      <c r="BM1186" s="24" t="s">
        <v>1232</v>
      </c>
    </row>
    <row r="1187" spans="2:65" s="1" customFormat="1" ht="38.25" customHeight="1">
      <c r="B1187" s="173"/>
      <c r="C1187" s="174" t="s">
        <v>1233</v>
      </c>
      <c r="D1187" s="174" t="s">
        <v>135</v>
      </c>
      <c r="E1187" s="175" t="s">
        <v>1234</v>
      </c>
      <c r="F1187" s="176" t="s">
        <v>1235</v>
      </c>
      <c r="G1187" s="177" t="s">
        <v>846</v>
      </c>
      <c r="H1187" s="178">
        <v>2</v>
      </c>
      <c r="I1187" s="179"/>
      <c r="J1187" s="180">
        <f t="shared" si="10"/>
        <v>0</v>
      </c>
      <c r="K1187" s="176" t="s">
        <v>5</v>
      </c>
      <c r="L1187" s="42"/>
      <c r="M1187" s="181" t="s">
        <v>5</v>
      </c>
      <c r="N1187" s="182" t="s">
        <v>49</v>
      </c>
      <c r="O1187" s="43"/>
      <c r="P1187" s="183">
        <f t="shared" si="11"/>
        <v>0</v>
      </c>
      <c r="Q1187" s="183">
        <v>0</v>
      </c>
      <c r="R1187" s="183">
        <f t="shared" si="12"/>
        <v>0</v>
      </c>
      <c r="S1187" s="183">
        <v>0</v>
      </c>
      <c r="T1187" s="184">
        <f t="shared" si="13"/>
        <v>0</v>
      </c>
      <c r="AR1187" s="24" t="s">
        <v>461</v>
      </c>
      <c r="AT1187" s="24" t="s">
        <v>135</v>
      </c>
      <c r="AU1187" s="24" t="s">
        <v>87</v>
      </c>
      <c r="AY1187" s="24" t="s">
        <v>132</v>
      </c>
      <c r="BE1187" s="185">
        <f t="shared" si="14"/>
        <v>0</v>
      </c>
      <c r="BF1187" s="185">
        <f t="shared" si="15"/>
        <v>0</v>
      </c>
      <c r="BG1187" s="185">
        <f t="shared" si="16"/>
        <v>0</v>
      </c>
      <c r="BH1187" s="185">
        <f t="shared" si="17"/>
        <v>0</v>
      </c>
      <c r="BI1187" s="185">
        <f t="shared" si="18"/>
        <v>0</v>
      </c>
      <c r="BJ1187" s="24" t="s">
        <v>25</v>
      </c>
      <c r="BK1187" s="185">
        <f t="shared" si="19"/>
        <v>0</v>
      </c>
      <c r="BL1187" s="24" t="s">
        <v>461</v>
      </c>
      <c r="BM1187" s="24" t="s">
        <v>1236</v>
      </c>
    </row>
    <row r="1188" spans="2:65" s="1" customFormat="1" ht="38.25" customHeight="1">
      <c r="B1188" s="173"/>
      <c r="C1188" s="174" t="s">
        <v>1237</v>
      </c>
      <c r="D1188" s="174" t="s">
        <v>135</v>
      </c>
      <c r="E1188" s="175" t="s">
        <v>1238</v>
      </c>
      <c r="F1188" s="176" t="s">
        <v>1239</v>
      </c>
      <c r="G1188" s="177" t="s">
        <v>846</v>
      </c>
      <c r="H1188" s="178">
        <v>1</v>
      </c>
      <c r="I1188" s="179"/>
      <c r="J1188" s="180">
        <f t="shared" si="10"/>
        <v>0</v>
      </c>
      <c r="K1188" s="176" t="s">
        <v>5</v>
      </c>
      <c r="L1188" s="42"/>
      <c r="M1188" s="181" t="s">
        <v>5</v>
      </c>
      <c r="N1188" s="182" t="s">
        <v>49</v>
      </c>
      <c r="O1188" s="43"/>
      <c r="P1188" s="183">
        <f t="shared" si="11"/>
        <v>0</v>
      </c>
      <c r="Q1188" s="183">
        <v>0</v>
      </c>
      <c r="R1188" s="183">
        <f t="shared" si="12"/>
        <v>0</v>
      </c>
      <c r="S1188" s="183">
        <v>0</v>
      </c>
      <c r="T1188" s="184">
        <f t="shared" si="13"/>
        <v>0</v>
      </c>
      <c r="AR1188" s="24" t="s">
        <v>461</v>
      </c>
      <c r="AT1188" s="24" t="s">
        <v>135</v>
      </c>
      <c r="AU1188" s="24" t="s">
        <v>87</v>
      </c>
      <c r="AY1188" s="24" t="s">
        <v>132</v>
      </c>
      <c r="BE1188" s="185">
        <f t="shared" si="14"/>
        <v>0</v>
      </c>
      <c r="BF1188" s="185">
        <f t="shared" si="15"/>
        <v>0</v>
      </c>
      <c r="BG1188" s="185">
        <f t="shared" si="16"/>
        <v>0</v>
      </c>
      <c r="BH1188" s="185">
        <f t="shared" si="17"/>
        <v>0</v>
      </c>
      <c r="BI1188" s="185">
        <f t="shared" si="18"/>
        <v>0</v>
      </c>
      <c r="BJ1188" s="24" t="s">
        <v>25</v>
      </c>
      <c r="BK1188" s="185">
        <f t="shared" si="19"/>
        <v>0</v>
      </c>
      <c r="BL1188" s="24" t="s">
        <v>461</v>
      </c>
      <c r="BM1188" s="24" t="s">
        <v>1240</v>
      </c>
    </row>
    <row r="1189" spans="2:65" s="1" customFormat="1" ht="51" customHeight="1">
      <c r="B1189" s="173"/>
      <c r="C1189" s="174" t="s">
        <v>1241</v>
      </c>
      <c r="D1189" s="174" t="s">
        <v>135</v>
      </c>
      <c r="E1189" s="175" t="s">
        <v>1242</v>
      </c>
      <c r="F1189" s="176" t="s">
        <v>1243</v>
      </c>
      <c r="G1189" s="177" t="s">
        <v>846</v>
      </c>
      <c r="H1189" s="178">
        <v>1</v>
      </c>
      <c r="I1189" s="179"/>
      <c r="J1189" s="180">
        <f t="shared" si="10"/>
        <v>0</v>
      </c>
      <c r="K1189" s="176" t="s">
        <v>5</v>
      </c>
      <c r="L1189" s="42"/>
      <c r="M1189" s="181" t="s">
        <v>5</v>
      </c>
      <c r="N1189" s="182" t="s">
        <v>49</v>
      </c>
      <c r="O1189" s="43"/>
      <c r="P1189" s="183">
        <f t="shared" si="11"/>
        <v>0</v>
      </c>
      <c r="Q1189" s="183">
        <v>0</v>
      </c>
      <c r="R1189" s="183">
        <f t="shared" si="12"/>
        <v>0</v>
      </c>
      <c r="S1189" s="183">
        <v>0</v>
      </c>
      <c r="T1189" s="184">
        <f t="shared" si="13"/>
        <v>0</v>
      </c>
      <c r="AR1189" s="24" t="s">
        <v>461</v>
      </c>
      <c r="AT1189" s="24" t="s">
        <v>135</v>
      </c>
      <c r="AU1189" s="24" t="s">
        <v>87</v>
      </c>
      <c r="AY1189" s="24" t="s">
        <v>132</v>
      </c>
      <c r="BE1189" s="185">
        <f t="shared" si="14"/>
        <v>0</v>
      </c>
      <c r="BF1189" s="185">
        <f t="shared" si="15"/>
        <v>0</v>
      </c>
      <c r="BG1189" s="185">
        <f t="shared" si="16"/>
        <v>0</v>
      </c>
      <c r="BH1189" s="185">
        <f t="shared" si="17"/>
        <v>0</v>
      </c>
      <c r="BI1189" s="185">
        <f t="shared" si="18"/>
        <v>0</v>
      </c>
      <c r="BJ1189" s="24" t="s">
        <v>25</v>
      </c>
      <c r="BK1189" s="185">
        <f t="shared" si="19"/>
        <v>0</v>
      </c>
      <c r="BL1189" s="24" t="s">
        <v>461</v>
      </c>
      <c r="BM1189" s="24" t="s">
        <v>1244</v>
      </c>
    </row>
    <row r="1190" spans="2:65" s="1" customFormat="1" ht="38.25" customHeight="1">
      <c r="B1190" s="173"/>
      <c r="C1190" s="174" t="s">
        <v>1245</v>
      </c>
      <c r="D1190" s="174" t="s">
        <v>135</v>
      </c>
      <c r="E1190" s="175" t="s">
        <v>1246</v>
      </c>
      <c r="F1190" s="176" t="s">
        <v>1247</v>
      </c>
      <c r="G1190" s="177" t="s">
        <v>846</v>
      </c>
      <c r="H1190" s="178">
        <v>4</v>
      </c>
      <c r="I1190" s="179"/>
      <c r="J1190" s="180">
        <f t="shared" si="10"/>
        <v>0</v>
      </c>
      <c r="K1190" s="176" t="s">
        <v>5</v>
      </c>
      <c r="L1190" s="42"/>
      <c r="M1190" s="181" t="s">
        <v>5</v>
      </c>
      <c r="N1190" s="182" t="s">
        <v>49</v>
      </c>
      <c r="O1190" s="43"/>
      <c r="P1190" s="183">
        <f t="shared" si="11"/>
        <v>0</v>
      </c>
      <c r="Q1190" s="183">
        <v>0</v>
      </c>
      <c r="R1190" s="183">
        <f t="shared" si="12"/>
        <v>0</v>
      </c>
      <c r="S1190" s="183">
        <v>0</v>
      </c>
      <c r="T1190" s="184">
        <f t="shared" si="13"/>
        <v>0</v>
      </c>
      <c r="AR1190" s="24" t="s">
        <v>461</v>
      </c>
      <c r="AT1190" s="24" t="s">
        <v>135</v>
      </c>
      <c r="AU1190" s="24" t="s">
        <v>87</v>
      </c>
      <c r="AY1190" s="24" t="s">
        <v>132</v>
      </c>
      <c r="BE1190" s="185">
        <f t="shared" si="14"/>
        <v>0</v>
      </c>
      <c r="BF1190" s="185">
        <f t="shared" si="15"/>
        <v>0</v>
      </c>
      <c r="BG1190" s="185">
        <f t="shared" si="16"/>
        <v>0</v>
      </c>
      <c r="BH1190" s="185">
        <f t="shared" si="17"/>
        <v>0</v>
      </c>
      <c r="BI1190" s="185">
        <f t="shared" si="18"/>
        <v>0</v>
      </c>
      <c r="BJ1190" s="24" t="s">
        <v>25</v>
      </c>
      <c r="BK1190" s="185">
        <f t="shared" si="19"/>
        <v>0</v>
      </c>
      <c r="BL1190" s="24" t="s">
        <v>461</v>
      </c>
      <c r="BM1190" s="24" t="s">
        <v>1248</v>
      </c>
    </row>
    <row r="1191" spans="2:65" s="1" customFormat="1" ht="38.25" customHeight="1">
      <c r="B1191" s="173"/>
      <c r="C1191" s="174" t="s">
        <v>1249</v>
      </c>
      <c r="D1191" s="174" t="s">
        <v>135</v>
      </c>
      <c r="E1191" s="175" t="s">
        <v>1250</v>
      </c>
      <c r="F1191" s="176" t="s">
        <v>1251</v>
      </c>
      <c r="G1191" s="177" t="s">
        <v>846</v>
      </c>
      <c r="H1191" s="178">
        <v>1</v>
      </c>
      <c r="I1191" s="179"/>
      <c r="J1191" s="180">
        <f t="shared" si="10"/>
        <v>0</v>
      </c>
      <c r="K1191" s="176" t="s">
        <v>5</v>
      </c>
      <c r="L1191" s="42"/>
      <c r="M1191" s="181" t="s">
        <v>5</v>
      </c>
      <c r="N1191" s="182" t="s">
        <v>49</v>
      </c>
      <c r="O1191" s="43"/>
      <c r="P1191" s="183">
        <f t="shared" si="11"/>
        <v>0</v>
      </c>
      <c r="Q1191" s="183">
        <v>0</v>
      </c>
      <c r="R1191" s="183">
        <f t="shared" si="12"/>
        <v>0</v>
      </c>
      <c r="S1191" s="183">
        <v>0</v>
      </c>
      <c r="T1191" s="184">
        <f t="shared" si="13"/>
        <v>0</v>
      </c>
      <c r="AR1191" s="24" t="s">
        <v>461</v>
      </c>
      <c r="AT1191" s="24" t="s">
        <v>135</v>
      </c>
      <c r="AU1191" s="24" t="s">
        <v>87</v>
      </c>
      <c r="AY1191" s="24" t="s">
        <v>132</v>
      </c>
      <c r="BE1191" s="185">
        <f t="shared" si="14"/>
        <v>0</v>
      </c>
      <c r="BF1191" s="185">
        <f t="shared" si="15"/>
        <v>0</v>
      </c>
      <c r="BG1191" s="185">
        <f t="shared" si="16"/>
        <v>0</v>
      </c>
      <c r="BH1191" s="185">
        <f t="shared" si="17"/>
        <v>0</v>
      </c>
      <c r="BI1191" s="185">
        <f t="shared" si="18"/>
        <v>0</v>
      </c>
      <c r="BJ1191" s="24" t="s">
        <v>25</v>
      </c>
      <c r="BK1191" s="185">
        <f t="shared" si="19"/>
        <v>0</v>
      </c>
      <c r="BL1191" s="24" t="s">
        <v>461</v>
      </c>
      <c r="BM1191" s="24" t="s">
        <v>1252</v>
      </c>
    </row>
    <row r="1192" spans="2:65" s="1" customFormat="1" ht="25.5" customHeight="1">
      <c r="B1192" s="173"/>
      <c r="C1192" s="174" t="s">
        <v>1253</v>
      </c>
      <c r="D1192" s="174" t="s">
        <v>135</v>
      </c>
      <c r="E1192" s="175" t="s">
        <v>1254</v>
      </c>
      <c r="F1192" s="176" t="s">
        <v>1255</v>
      </c>
      <c r="G1192" s="177" t="s">
        <v>846</v>
      </c>
      <c r="H1192" s="178">
        <v>1</v>
      </c>
      <c r="I1192" s="179"/>
      <c r="J1192" s="180">
        <f t="shared" si="10"/>
        <v>0</v>
      </c>
      <c r="K1192" s="176" t="s">
        <v>5</v>
      </c>
      <c r="L1192" s="42"/>
      <c r="M1192" s="181" t="s">
        <v>5</v>
      </c>
      <c r="N1192" s="182" t="s">
        <v>49</v>
      </c>
      <c r="O1192" s="43"/>
      <c r="P1192" s="183">
        <f t="shared" si="11"/>
        <v>0</v>
      </c>
      <c r="Q1192" s="183">
        <v>0</v>
      </c>
      <c r="R1192" s="183">
        <f t="shared" si="12"/>
        <v>0</v>
      </c>
      <c r="S1192" s="183">
        <v>0</v>
      </c>
      <c r="T1192" s="184">
        <f t="shared" si="13"/>
        <v>0</v>
      </c>
      <c r="AR1192" s="24" t="s">
        <v>461</v>
      </c>
      <c r="AT1192" s="24" t="s">
        <v>135</v>
      </c>
      <c r="AU1192" s="24" t="s">
        <v>87</v>
      </c>
      <c r="AY1192" s="24" t="s">
        <v>132</v>
      </c>
      <c r="BE1192" s="185">
        <f t="shared" si="14"/>
        <v>0</v>
      </c>
      <c r="BF1192" s="185">
        <f t="shared" si="15"/>
        <v>0</v>
      </c>
      <c r="BG1192" s="185">
        <f t="shared" si="16"/>
        <v>0</v>
      </c>
      <c r="BH1192" s="185">
        <f t="shared" si="17"/>
        <v>0</v>
      </c>
      <c r="BI1192" s="185">
        <f t="shared" si="18"/>
        <v>0</v>
      </c>
      <c r="BJ1192" s="24" t="s">
        <v>25</v>
      </c>
      <c r="BK1192" s="185">
        <f t="shared" si="19"/>
        <v>0</v>
      </c>
      <c r="BL1192" s="24" t="s">
        <v>461</v>
      </c>
      <c r="BM1192" s="24" t="s">
        <v>1256</v>
      </c>
    </row>
    <row r="1193" spans="2:65" s="1" customFormat="1" ht="38.25" customHeight="1">
      <c r="B1193" s="173"/>
      <c r="C1193" s="174" t="s">
        <v>1257</v>
      </c>
      <c r="D1193" s="174" t="s">
        <v>135</v>
      </c>
      <c r="E1193" s="175" t="s">
        <v>1258</v>
      </c>
      <c r="F1193" s="176" t="s">
        <v>1259</v>
      </c>
      <c r="G1193" s="177" t="s">
        <v>846</v>
      </c>
      <c r="H1193" s="178">
        <v>1</v>
      </c>
      <c r="I1193" s="179"/>
      <c r="J1193" s="180">
        <f t="shared" si="10"/>
        <v>0</v>
      </c>
      <c r="K1193" s="176" t="s">
        <v>5</v>
      </c>
      <c r="L1193" s="42"/>
      <c r="M1193" s="181" t="s">
        <v>5</v>
      </c>
      <c r="N1193" s="182" t="s">
        <v>49</v>
      </c>
      <c r="O1193" s="43"/>
      <c r="P1193" s="183">
        <f t="shared" si="11"/>
        <v>0</v>
      </c>
      <c r="Q1193" s="183">
        <v>0</v>
      </c>
      <c r="R1193" s="183">
        <f t="shared" si="12"/>
        <v>0</v>
      </c>
      <c r="S1193" s="183">
        <v>0</v>
      </c>
      <c r="T1193" s="184">
        <f t="shared" si="13"/>
        <v>0</v>
      </c>
      <c r="AR1193" s="24" t="s">
        <v>461</v>
      </c>
      <c r="AT1193" s="24" t="s">
        <v>135</v>
      </c>
      <c r="AU1193" s="24" t="s">
        <v>87</v>
      </c>
      <c r="AY1193" s="24" t="s">
        <v>132</v>
      </c>
      <c r="BE1193" s="185">
        <f t="shared" si="14"/>
        <v>0</v>
      </c>
      <c r="BF1193" s="185">
        <f t="shared" si="15"/>
        <v>0</v>
      </c>
      <c r="BG1193" s="185">
        <f t="shared" si="16"/>
        <v>0</v>
      </c>
      <c r="BH1193" s="185">
        <f t="shared" si="17"/>
        <v>0</v>
      </c>
      <c r="BI1193" s="185">
        <f t="shared" si="18"/>
        <v>0</v>
      </c>
      <c r="BJ1193" s="24" t="s">
        <v>25</v>
      </c>
      <c r="BK1193" s="185">
        <f t="shared" si="19"/>
        <v>0</v>
      </c>
      <c r="BL1193" s="24" t="s">
        <v>461</v>
      </c>
      <c r="BM1193" s="24" t="s">
        <v>1260</v>
      </c>
    </row>
    <row r="1194" spans="2:65" s="1" customFormat="1" ht="38.25" customHeight="1">
      <c r="B1194" s="173"/>
      <c r="C1194" s="174" t="s">
        <v>1261</v>
      </c>
      <c r="D1194" s="174" t="s">
        <v>135</v>
      </c>
      <c r="E1194" s="175" t="s">
        <v>1262</v>
      </c>
      <c r="F1194" s="176" t="s">
        <v>1263</v>
      </c>
      <c r="G1194" s="177" t="s">
        <v>846</v>
      </c>
      <c r="H1194" s="178">
        <v>2</v>
      </c>
      <c r="I1194" s="179"/>
      <c r="J1194" s="180">
        <f t="shared" si="10"/>
        <v>0</v>
      </c>
      <c r="K1194" s="176" t="s">
        <v>5</v>
      </c>
      <c r="L1194" s="42"/>
      <c r="M1194" s="181" t="s">
        <v>5</v>
      </c>
      <c r="N1194" s="182" t="s">
        <v>49</v>
      </c>
      <c r="O1194" s="43"/>
      <c r="P1194" s="183">
        <f t="shared" si="11"/>
        <v>0</v>
      </c>
      <c r="Q1194" s="183">
        <v>0</v>
      </c>
      <c r="R1194" s="183">
        <f t="shared" si="12"/>
        <v>0</v>
      </c>
      <c r="S1194" s="183">
        <v>0</v>
      </c>
      <c r="T1194" s="184">
        <f t="shared" si="13"/>
        <v>0</v>
      </c>
      <c r="AR1194" s="24" t="s">
        <v>461</v>
      </c>
      <c r="AT1194" s="24" t="s">
        <v>135</v>
      </c>
      <c r="AU1194" s="24" t="s">
        <v>87</v>
      </c>
      <c r="AY1194" s="24" t="s">
        <v>132</v>
      </c>
      <c r="BE1194" s="185">
        <f t="shared" si="14"/>
        <v>0</v>
      </c>
      <c r="BF1194" s="185">
        <f t="shared" si="15"/>
        <v>0</v>
      </c>
      <c r="BG1194" s="185">
        <f t="shared" si="16"/>
        <v>0</v>
      </c>
      <c r="BH1194" s="185">
        <f t="shared" si="17"/>
        <v>0</v>
      </c>
      <c r="BI1194" s="185">
        <f t="shared" si="18"/>
        <v>0</v>
      </c>
      <c r="BJ1194" s="24" t="s">
        <v>25</v>
      </c>
      <c r="BK1194" s="185">
        <f t="shared" si="19"/>
        <v>0</v>
      </c>
      <c r="BL1194" s="24" t="s">
        <v>461</v>
      </c>
      <c r="BM1194" s="24" t="s">
        <v>1264</v>
      </c>
    </row>
    <row r="1195" spans="2:65" s="1" customFormat="1" ht="25.5" customHeight="1">
      <c r="B1195" s="173"/>
      <c r="C1195" s="174" t="s">
        <v>1265</v>
      </c>
      <c r="D1195" s="174" t="s">
        <v>135</v>
      </c>
      <c r="E1195" s="175" t="s">
        <v>1266</v>
      </c>
      <c r="F1195" s="176" t="s">
        <v>1267</v>
      </c>
      <c r="G1195" s="177" t="s">
        <v>846</v>
      </c>
      <c r="H1195" s="178">
        <v>1</v>
      </c>
      <c r="I1195" s="179"/>
      <c r="J1195" s="180">
        <f t="shared" si="10"/>
        <v>0</v>
      </c>
      <c r="K1195" s="176" t="s">
        <v>5</v>
      </c>
      <c r="L1195" s="42"/>
      <c r="M1195" s="181" t="s">
        <v>5</v>
      </c>
      <c r="N1195" s="182" t="s">
        <v>49</v>
      </c>
      <c r="O1195" s="43"/>
      <c r="P1195" s="183">
        <f t="shared" si="11"/>
        <v>0</v>
      </c>
      <c r="Q1195" s="183">
        <v>0</v>
      </c>
      <c r="R1195" s="183">
        <f t="shared" si="12"/>
        <v>0</v>
      </c>
      <c r="S1195" s="183">
        <v>0</v>
      </c>
      <c r="T1195" s="184">
        <f t="shared" si="13"/>
        <v>0</v>
      </c>
      <c r="AR1195" s="24" t="s">
        <v>461</v>
      </c>
      <c r="AT1195" s="24" t="s">
        <v>135</v>
      </c>
      <c r="AU1195" s="24" t="s">
        <v>87</v>
      </c>
      <c r="AY1195" s="24" t="s">
        <v>132</v>
      </c>
      <c r="BE1195" s="185">
        <f t="shared" si="14"/>
        <v>0</v>
      </c>
      <c r="BF1195" s="185">
        <f t="shared" si="15"/>
        <v>0</v>
      </c>
      <c r="BG1195" s="185">
        <f t="shared" si="16"/>
        <v>0</v>
      </c>
      <c r="BH1195" s="185">
        <f t="shared" si="17"/>
        <v>0</v>
      </c>
      <c r="BI1195" s="185">
        <f t="shared" si="18"/>
        <v>0</v>
      </c>
      <c r="BJ1195" s="24" t="s">
        <v>25</v>
      </c>
      <c r="BK1195" s="185">
        <f t="shared" si="19"/>
        <v>0</v>
      </c>
      <c r="BL1195" s="24" t="s">
        <v>461</v>
      </c>
      <c r="BM1195" s="24" t="s">
        <v>1268</v>
      </c>
    </row>
    <row r="1196" spans="2:65" s="1" customFormat="1" ht="25.5" customHeight="1">
      <c r="B1196" s="173"/>
      <c r="C1196" s="174" t="s">
        <v>1269</v>
      </c>
      <c r="D1196" s="174" t="s">
        <v>135</v>
      </c>
      <c r="E1196" s="175" t="s">
        <v>1270</v>
      </c>
      <c r="F1196" s="176" t="s">
        <v>1271</v>
      </c>
      <c r="G1196" s="177" t="s">
        <v>846</v>
      </c>
      <c r="H1196" s="178">
        <v>4</v>
      </c>
      <c r="I1196" s="179"/>
      <c r="J1196" s="180">
        <f t="shared" si="10"/>
        <v>0</v>
      </c>
      <c r="K1196" s="176" t="s">
        <v>5</v>
      </c>
      <c r="L1196" s="42"/>
      <c r="M1196" s="181" t="s">
        <v>5</v>
      </c>
      <c r="N1196" s="182" t="s">
        <v>49</v>
      </c>
      <c r="O1196" s="43"/>
      <c r="P1196" s="183">
        <f t="shared" si="11"/>
        <v>0</v>
      </c>
      <c r="Q1196" s="183">
        <v>0</v>
      </c>
      <c r="R1196" s="183">
        <f t="shared" si="12"/>
        <v>0</v>
      </c>
      <c r="S1196" s="183">
        <v>0</v>
      </c>
      <c r="T1196" s="184">
        <f t="shared" si="13"/>
        <v>0</v>
      </c>
      <c r="AR1196" s="24" t="s">
        <v>461</v>
      </c>
      <c r="AT1196" s="24" t="s">
        <v>135</v>
      </c>
      <c r="AU1196" s="24" t="s">
        <v>87</v>
      </c>
      <c r="AY1196" s="24" t="s">
        <v>132</v>
      </c>
      <c r="BE1196" s="185">
        <f t="shared" si="14"/>
        <v>0</v>
      </c>
      <c r="BF1196" s="185">
        <f t="shared" si="15"/>
        <v>0</v>
      </c>
      <c r="BG1196" s="185">
        <f t="shared" si="16"/>
        <v>0</v>
      </c>
      <c r="BH1196" s="185">
        <f t="shared" si="17"/>
        <v>0</v>
      </c>
      <c r="BI1196" s="185">
        <f t="shared" si="18"/>
        <v>0</v>
      </c>
      <c r="BJ1196" s="24" t="s">
        <v>25</v>
      </c>
      <c r="BK1196" s="185">
        <f t="shared" si="19"/>
        <v>0</v>
      </c>
      <c r="BL1196" s="24" t="s">
        <v>461</v>
      </c>
      <c r="BM1196" s="24" t="s">
        <v>1272</v>
      </c>
    </row>
    <row r="1197" spans="2:65" s="1" customFormat="1" ht="38.25" customHeight="1">
      <c r="B1197" s="173"/>
      <c r="C1197" s="174" t="s">
        <v>1273</v>
      </c>
      <c r="D1197" s="174" t="s">
        <v>135</v>
      </c>
      <c r="E1197" s="175" t="s">
        <v>1274</v>
      </c>
      <c r="F1197" s="176" t="s">
        <v>1275</v>
      </c>
      <c r="G1197" s="177" t="s">
        <v>846</v>
      </c>
      <c r="H1197" s="178">
        <v>5</v>
      </c>
      <c r="I1197" s="179"/>
      <c r="J1197" s="180">
        <f t="shared" si="10"/>
        <v>0</v>
      </c>
      <c r="K1197" s="176" t="s">
        <v>5</v>
      </c>
      <c r="L1197" s="42"/>
      <c r="M1197" s="181" t="s">
        <v>5</v>
      </c>
      <c r="N1197" s="182" t="s">
        <v>49</v>
      </c>
      <c r="O1197" s="43"/>
      <c r="P1197" s="183">
        <f t="shared" si="11"/>
        <v>0</v>
      </c>
      <c r="Q1197" s="183">
        <v>0</v>
      </c>
      <c r="R1197" s="183">
        <f t="shared" si="12"/>
        <v>0</v>
      </c>
      <c r="S1197" s="183">
        <v>0</v>
      </c>
      <c r="T1197" s="184">
        <f t="shared" si="13"/>
        <v>0</v>
      </c>
      <c r="AR1197" s="24" t="s">
        <v>461</v>
      </c>
      <c r="AT1197" s="24" t="s">
        <v>135</v>
      </c>
      <c r="AU1197" s="24" t="s">
        <v>87</v>
      </c>
      <c r="AY1197" s="24" t="s">
        <v>132</v>
      </c>
      <c r="BE1197" s="185">
        <f t="shared" si="14"/>
        <v>0</v>
      </c>
      <c r="BF1197" s="185">
        <f t="shared" si="15"/>
        <v>0</v>
      </c>
      <c r="BG1197" s="185">
        <f t="shared" si="16"/>
        <v>0</v>
      </c>
      <c r="BH1197" s="185">
        <f t="shared" si="17"/>
        <v>0</v>
      </c>
      <c r="BI1197" s="185">
        <f t="shared" si="18"/>
        <v>0</v>
      </c>
      <c r="BJ1197" s="24" t="s">
        <v>25</v>
      </c>
      <c r="BK1197" s="185">
        <f t="shared" si="19"/>
        <v>0</v>
      </c>
      <c r="BL1197" s="24" t="s">
        <v>461</v>
      </c>
      <c r="BM1197" s="24" t="s">
        <v>1276</v>
      </c>
    </row>
    <row r="1198" spans="2:65" s="1" customFormat="1" ht="25.5" customHeight="1">
      <c r="B1198" s="173"/>
      <c r="C1198" s="174" t="s">
        <v>1277</v>
      </c>
      <c r="D1198" s="174" t="s">
        <v>135</v>
      </c>
      <c r="E1198" s="175" t="s">
        <v>1278</v>
      </c>
      <c r="F1198" s="176" t="s">
        <v>1279</v>
      </c>
      <c r="G1198" s="177" t="s">
        <v>846</v>
      </c>
      <c r="H1198" s="178">
        <v>2</v>
      </c>
      <c r="I1198" s="179"/>
      <c r="J1198" s="180">
        <f t="shared" si="10"/>
        <v>0</v>
      </c>
      <c r="K1198" s="176" t="s">
        <v>5</v>
      </c>
      <c r="L1198" s="42"/>
      <c r="M1198" s="181" t="s">
        <v>5</v>
      </c>
      <c r="N1198" s="182" t="s">
        <v>49</v>
      </c>
      <c r="O1198" s="43"/>
      <c r="P1198" s="183">
        <f t="shared" si="11"/>
        <v>0</v>
      </c>
      <c r="Q1198" s="183">
        <v>0</v>
      </c>
      <c r="R1198" s="183">
        <f t="shared" si="12"/>
        <v>0</v>
      </c>
      <c r="S1198" s="183">
        <v>0</v>
      </c>
      <c r="T1198" s="184">
        <f t="shared" si="13"/>
        <v>0</v>
      </c>
      <c r="AR1198" s="24" t="s">
        <v>461</v>
      </c>
      <c r="AT1198" s="24" t="s">
        <v>135</v>
      </c>
      <c r="AU1198" s="24" t="s">
        <v>87</v>
      </c>
      <c r="AY1198" s="24" t="s">
        <v>132</v>
      </c>
      <c r="BE1198" s="185">
        <f t="shared" si="14"/>
        <v>0</v>
      </c>
      <c r="BF1198" s="185">
        <f t="shared" si="15"/>
        <v>0</v>
      </c>
      <c r="BG1198" s="185">
        <f t="shared" si="16"/>
        <v>0</v>
      </c>
      <c r="BH1198" s="185">
        <f t="shared" si="17"/>
        <v>0</v>
      </c>
      <c r="BI1198" s="185">
        <f t="shared" si="18"/>
        <v>0</v>
      </c>
      <c r="BJ1198" s="24" t="s">
        <v>25</v>
      </c>
      <c r="BK1198" s="185">
        <f t="shared" si="19"/>
        <v>0</v>
      </c>
      <c r="BL1198" s="24" t="s">
        <v>461</v>
      </c>
      <c r="BM1198" s="24" t="s">
        <v>1280</v>
      </c>
    </row>
    <row r="1199" spans="2:65" s="1" customFormat="1" ht="38.25" customHeight="1">
      <c r="B1199" s="173"/>
      <c r="C1199" s="174" t="s">
        <v>1281</v>
      </c>
      <c r="D1199" s="174" t="s">
        <v>135</v>
      </c>
      <c r="E1199" s="175" t="s">
        <v>1282</v>
      </c>
      <c r="F1199" s="176" t="s">
        <v>1283</v>
      </c>
      <c r="G1199" s="177" t="s">
        <v>846</v>
      </c>
      <c r="H1199" s="178">
        <v>1</v>
      </c>
      <c r="I1199" s="179"/>
      <c r="J1199" s="180">
        <f t="shared" si="10"/>
        <v>0</v>
      </c>
      <c r="K1199" s="176" t="s">
        <v>5</v>
      </c>
      <c r="L1199" s="42"/>
      <c r="M1199" s="181" t="s">
        <v>5</v>
      </c>
      <c r="N1199" s="182" t="s">
        <v>49</v>
      </c>
      <c r="O1199" s="43"/>
      <c r="P1199" s="183">
        <f t="shared" si="11"/>
        <v>0</v>
      </c>
      <c r="Q1199" s="183">
        <v>0</v>
      </c>
      <c r="R1199" s="183">
        <f t="shared" si="12"/>
        <v>0</v>
      </c>
      <c r="S1199" s="183">
        <v>0</v>
      </c>
      <c r="T1199" s="184">
        <f t="shared" si="13"/>
        <v>0</v>
      </c>
      <c r="AR1199" s="24" t="s">
        <v>461</v>
      </c>
      <c r="AT1199" s="24" t="s">
        <v>135</v>
      </c>
      <c r="AU1199" s="24" t="s">
        <v>87</v>
      </c>
      <c r="AY1199" s="24" t="s">
        <v>132</v>
      </c>
      <c r="BE1199" s="185">
        <f t="shared" si="14"/>
        <v>0</v>
      </c>
      <c r="BF1199" s="185">
        <f t="shared" si="15"/>
        <v>0</v>
      </c>
      <c r="BG1199" s="185">
        <f t="shared" si="16"/>
        <v>0</v>
      </c>
      <c r="BH1199" s="185">
        <f t="shared" si="17"/>
        <v>0</v>
      </c>
      <c r="BI1199" s="185">
        <f t="shared" si="18"/>
        <v>0</v>
      </c>
      <c r="BJ1199" s="24" t="s">
        <v>25</v>
      </c>
      <c r="BK1199" s="185">
        <f t="shared" si="19"/>
        <v>0</v>
      </c>
      <c r="BL1199" s="24" t="s">
        <v>461</v>
      </c>
      <c r="BM1199" s="24" t="s">
        <v>1284</v>
      </c>
    </row>
    <row r="1200" spans="2:65" s="1" customFormat="1" ht="38.25" customHeight="1">
      <c r="B1200" s="173"/>
      <c r="C1200" s="174" t="s">
        <v>1285</v>
      </c>
      <c r="D1200" s="174" t="s">
        <v>135</v>
      </c>
      <c r="E1200" s="175" t="s">
        <v>1286</v>
      </c>
      <c r="F1200" s="176" t="s">
        <v>1287</v>
      </c>
      <c r="G1200" s="177" t="s">
        <v>846</v>
      </c>
      <c r="H1200" s="178">
        <v>1</v>
      </c>
      <c r="I1200" s="179"/>
      <c r="J1200" s="180">
        <f t="shared" si="10"/>
        <v>0</v>
      </c>
      <c r="K1200" s="176" t="s">
        <v>5</v>
      </c>
      <c r="L1200" s="42"/>
      <c r="M1200" s="181" t="s">
        <v>5</v>
      </c>
      <c r="N1200" s="182" t="s">
        <v>49</v>
      </c>
      <c r="O1200" s="43"/>
      <c r="P1200" s="183">
        <f t="shared" si="11"/>
        <v>0</v>
      </c>
      <c r="Q1200" s="183">
        <v>0</v>
      </c>
      <c r="R1200" s="183">
        <f t="shared" si="12"/>
        <v>0</v>
      </c>
      <c r="S1200" s="183">
        <v>0</v>
      </c>
      <c r="T1200" s="184">
        <f t="shared" si="13"/>
        <v>0</v>
      </c>
      <c r="AR1200" s="24" t="s">
        <v>461</v>
      </c>
      <c r="AT1200" s="24" t="s">
        <v>135</v>
      </c>
      <c r="AU1200" s="24" t="s">
        <v>87</v>
      </c>
      <c r="AY1200" s="24" t="s">
        <v>132</v>
      </c>
      <c r="BE1200" s="185">
        <f t="shared" si="14"/>
        <v>0</v>
      </c>
      <c r="BF1200" s="185">
        <f t="shared" si="15"/>
        <v>0</v>
      </c>
      <c r="BG1200" s="185">
        <f t="shared" si="16"/>
        <v>0</v>
      </c>
      <c r="BH1200" s="185">
        <f t="shared" si="17"/>
        <v>0</v>
      </c>
      <c r="BI1200" s="185">
        <f t="shared" si="18"/>
        <v>0</v>
      </c>
      <c r="BJ1200" s="24" t="s">
        <v>25</v>
      </c>
      <c r="BK1200" s="185">
        <f t="shared" si="19"/>
        <v>0</v>
      </c>
      <c r="BL1200" s="24" t="s">
        <v>461</v>
      </c>
      <c r="BM1200" s="24" t="s">
        <v>1288</v>
      </c>
    </row>
    <row r="1201" spans="2:65" s="1" customFormat="1" ht="38.25" customHeight="1">
      <c r="B1201" s="173"/>
      <c r="C1201" s="174" t="s">
        <v>1289</v>
      </c>
      <c r="D1201" s="174" t="s">
        <v>135</v>
      </c>
      <c r="E1201" s="175" t="s">
        <v>1290</v>
      </c>
      <c r="F1201" s="176" t="s">
        <v>1291</v>
      </c>
      <c r="G1201" s="177" t="s">
        <v>846</v>
      </c>
      <c r="H1201" s="178">
        <v>1</v>
      </c>
      <c r="I1201" s="179"/>
      <c r="J1201" s="180">
        <f t="shared" si="10"/>
        <v>0</v>
      </c>
      <c r="K1201" s="176" t="s">
        <v>5</v>
      </c>
      <c r="L1201" s="42"/>
      <c r="M1201" s="181" t="s">
        <v>5</v>
      </c>
      <c r="N1201" s="182" t="s">
        <v>49</v>
      </c>
      <c r="O1201" s="43"/>
      <c r="P1201" s="183">
        <f t="shared" si="11"/>
        <v>0</v>
      </c>
      <c r="Q1201" s="183">
        <v>0</v>
      </c>
      <c r="R1201" s="183">
        <f t="shared" si="12"/>
        <v>0</v>
      </c>
      <c r="S1201" s="183">
        <v>0</v>
      </c>
      <c r="T1201" s="184">
        <f t="shared" si="13"/>
        <v>0</v>
      </c>
      <c r="AR1201" s="24" t="s">
        <v>461</v>
      </c>
      <c r="AT1201" s="24" t="s">
        <v>135</v>
      </c>
      <c r="AU1201" s="24" t="s">
        <v>87</v>
      </c>
      <c r="AY1201" s="24" t="s">
        <v>132</v>
      </c>
      <c r="BE1201" s="185">
        <f t="shared" si="14"/>
        <v>0</v>
      </c>
      <c r="BF1201" s="185">
        <f t="shared" si="15"/>
        <v>0</v>
      </c>
      <c r="BG1201" s="185">
        <f t="shared" si="16"/>
        <v>0</v>
      </c>
      <c r="BH1201" s="185">
        <f t="shared" si="17"/>
        <v>0</v>
      </c>
      <c r="BI1201" s="185">
        <f t="shared" si="18"/>
        <v>0</v>
      </c>
      <c r="BJ1201" s="24" t="s">
        <v>25</v>
      </c>
      <c r="BK1201" s="185">
        <f t="shared" si="19"/>
        <v>0</v>
      </c>
      <c r="BL1201" s="24" t="s">
        <v>461</v>
      </c>
      <c r="BM1201" s="24" t="s">
        <v>1292</v>
      </c>
    </row>
    <row r="1202" spans="2:65" s="1" customFormat="1" ht="38.25" customHeight="1">
      <c r="B1202" s="173"/>
      <c r="C1202" s="174" t="s">
        <v>1293</v>
      </c>
      <c r="D1202" s="174" t="s">
        <v>135</v>
      </c>
      <c r="E1202" s="175" t="s">
        <v>1294</v>
      </c>
      <c r="F1202" s="176" t="s">
        <v>1295</v>
      </c>
      <c r="G1202" s="177" t="s">
        <v>846</v>
      </c>
      <c r="H1202" s="178">
        <v>2</v>
      </c>
      <c r="I1202" s="179"/>
      <c r="J1202" s="180">
        <f t="shared" si="10"/>
        <v>0</v>
      </c>
      <c r="K1202" s="176" t="s">
        <v>5</v>
      </c>
      <c r="L1202" s="42"/>
      <c r="M1202" s="181" t="s">
        <v>5</v>
      </c>
      <c r="N1202" s="182" t="s">
        <v>49</v>
      </c>
      <c r="O1202" s="43"/>
      <c r="P1202" s="183">
        <f t="shared" si="11"/>
        <v>0</v>
      </c>
      <c r="Q1202" s="183">
        <v>0</v>
      </c>
      <c r="R1202" s="183">
        <f t="shared" si="12"/>
        <v>0</v>
      </c>
      <c r="S1202" s="183">
        <v>0</v>
      </c>
      <c r="T1202" s="184">
        <f t="shared" si="13"/>
        <v>0</v>
      </c>
      <c r="AR1202" s="24" t="s">
        <v>461</v>
      </c>
      <c r="AT1202" s="24" t="s">
        <v>135</v>
      </c>
      <c r="AU1202" s="24" t="s">
        <v>87</v>
      </c>
      <c r="AY1202" s="24" t="s">
        <v>132</v>
      </c>
      <c r="BE1202" s="185">
        <f t="shared" si="14"/>
        <v>0</v>
      </c>
      <c r="BF1202" s="185">
        <f t="shared" si="15"/>
        <v>0</v>
      </c>
      <c r="BG1202" s="185">
        <f t="shared" si="16"/>
        <v>0</v>
      </c>
      <c r="BH1202" s="185">
        <f t="shared" si="17"/>
        <v>0</v>
      </c>
      <c r="BI1202" s="185">
        <f t="shared" si="18"/>
        <v>0</v>
      </c>
      <c r="BJ1202" s="24" t="s">
        <v>25</v>
      </c>
      <c r="BK1202" s="185">
        <f t="shared" si="19"/>
        <v>0</v>
      </c>
      <c r="BL1202" s="24" t="s">
        <v>461</v>
      </c>
      <c r="BM1202" s="24" t="s">
        <v>1296</v>
      </c>
    </row>
    <row r="1203" spans="2:65" s="1" customFormat="1" ht="38.25" customHeight="1">
      <c r="B1203" s="173"/>
      <c r="C1203" s="174" t="s">
        <v>1297</v>
      </c>
      <c r="D1203" s="174" t="s">
        <v>135</v>
      </c>
      <c r="E1203" s="175" t="s">
        <v>1298</v>
      </c>
      <c r="F1203" s="176" t="s">
        <v>1299</v>
      </c>
      <c r="G1203" s="177" t="s">
        <v>846</v>
      </c>
      <c r="H1203" s="178">
        <v>1</v>
      </c>
      <c r="I1203" s="179"/>
      <c r="J1203" s="180">
        <f t="shared" si="10"/>
        <v>0</v>
      </c>
      <c r="K1203" s="176" t="s">
        <v>5</v>
      </c>
      <c r="L1203" s="42"/>
      <c r="M1203" s="181" t="s">
        <v>5</v>
      </c>
      <c r="N1203" s="182" t="s">
        <v>49</v>
      </c>
      <c r="O1203" s="43"/>
      <c r="P1203" s="183">
        <f t="shared" si="11"/>
        <v>0</v>
      </c>
      <c r="Q1203" s="183">
        <v>0</v>
      </c>
      <c r="R1203" s="183">
        <f t="shared" si="12"/>
        <v>0</v>
      </c>
      <c r="S1203" s="183">
        <v>0</v>
      </c>
      <c r="T1203" s="184">
        <f t="shared" si="13"/>
        <v>0</v>
      </c>
      <c r="AR1203" s="24" t="s">
        <v>461</v>
      </c>
      <c r="AT1203" s="24" t="s">
        <v>135</v>
      </c>
      <c r="AU1203" s="24" t="s">
        <v>87</v>
      </c>
      <c r="AY1203" s="24" t="s">
        <v>132</v>
      </c>
      <c r="BE1203" s="185">
        <f t="shared" si="14"/>
        <v>0</v>
      </c>
      <c r="BF1203" s="185">
        <f t="shared" si="15"/>
        <v>0</v>
      </c>
      <c r="BG1203" s="185">
        <f t="shared" si="16"/>
        <v>0</v>
      </c>
      <c r="BH1203" s="185">
        <f t="shared" si="17"/>
        <v>0</v>
      </c>
      <c r="BI1203" s="185">
        <f t="shared" si="18"/>
        <v>0</v>
      </c>
      <c r="BJ1203" s="24" t="s">
        <v>25</v>
      </c>
      <c r="BK1203" s="185">
        <f t="shared" si="19"/>
        <v>0</v>
      </c>
      <c r="BL1203" s="24" t="s">
        <v>461</v>
      </c>
      <c r="BM1203" s="24" t="s">
        <v>1300</v>
      </c>
    </row>
    <row r="1204" spans="2:65" s="1" customFormat="1" ht="51" customHeight="1">
      <c r="B1204" s="173"/>
      <c r="C1204" s="174" t="s">
        <v>1301</v>
      </c>
      <c r="D1204" s="174" t="s">
        <v>135</v>
      </c>
      <c r="E1204" s="175" t="s">
        <v>1302</v>
      </c>
      <c r="F1204" s="176" t="s">
        <v>1303</v>
      </c>
      <c r="G1204" s="177" t="s">
        <v>846</v>
      </c>
      <c r="H1204" s="178">
        <v>1</v>
      </c>
      <c r="I1204" s="179"/>
      <c r="J1204" s="180">
        <f t="shared" si="10"/>
        <v>0</v>
      </c>
      <c r="K1204" s="176" t="s">
        <v>5</v>
      </c>
      <c r="L1204" s="42"/>
      <c r="M1204" s="181" t="s">
        <v>5</v>
      </c>
      <c r="N1204" s="182" t="s">
        <v>49</v>
      </c>
      <c r="O1204" s="43"/>
      <c r="P1204" s="183">
        <f t="shared" si="11"/>
        <v>0</v>
      </c>
      <c r="Q1204" s="183">
        <v>0</v>
      </c>
      <c r="R1204" s="183">
        <f t="shared" si="12"/>
        <v>0</v>
      </c>
      <c r="S1204" s="183">
        <v>0</v>
      </c>
      <c r="T1204" s="184">
        <f t="shared" si="13"/>
        <v>0</v>
      </c>
      <c r="AR1204" s="24" t="s">
        <v>461</v>
      </c>
      <c r="AT1204" s="24" t="s">
        <v>135</v>
      </c>
      <c r="AU1204" s="24" t="s">
        <v>87</v>
      </c>
      <c r="AY1204" s="24" t="s">
        <v>132</v>
      </c>
      <c r="BE1204" s="185">
        <f t="shared" si="14"/>
        <v>0</v>
      </c>
      <c r="BF1204" s="185">
        <f t="shared" si="15"/>
        <v>0</v>
      </c>
      <c r="BG1204" s="185">
        <f t="shared" si="16"/>
        <v>0</v>
      </c>
      <c r="BH1204" s="185">
        <f t="shared" si="17"/>
        <v>0</v>
      </c>
      <c r="BI1204" s="185">
        <f t="shared" si="18"/>
        <v>0</v>
      </c>
      <c r="BJ1204" s="24" t="s">
        <v>25</v>
      </c>
      <c r="BK1204" s="185">
        <f t="shared" si="19"/>
        <v>0</v>
      </c>
      <c r="BL1204" s="24" t="s">
        <v>461</v>
      </c>
      <c r="BM1204" s="24" t="s">
        <v>1304</v>
      </c>
    </row>
    <row r="1205" spans="2:65" s="1" customFormat="1" ht="38.25" customHeight="1">
      <c r="B1205" s="173"/>
      <c r="C1205" s="174" t="s">
        <v>1305</v>
      </c>
      <c r="D1205" s="174" t="s">
        <v>135</v>
      </c>
      <c r="E1205" s="175" t="s">
        <v>1306</v>
      </c>
      <c r="F1205" s="176" t="s">
        <v>1307</v>
      </c>
      <c r="G1205" s="177" t="s">
        <v>846</v>
      </c>
      <c r="H1205" s="178">
        <v>4</v>
      </c>
      <c r="I1205" s="179"/>
      <c r="J1205" s="180">
        <f t="shared" si="10"/>
        <v>0</v>
      </c>
      <c r="K1205" s="176" t="s">
        <v>5</v>
      </c>
      <c r="L1205" s="42"/>
      <c r="M1205" s="181" t="s">
        <v>5</v>
      </c>
      <c r="N1205" s="182" t="s">
        <v>49</v>
      </c>
      <c r="O1205" s="43"/>
      <c r="P1205" s="183">
        <f t="shared" si="11"/>
        <v>0</v>
      </c>
      <c r="Q1205" s="183">
        <v>0</v>
      </c>
      <c r="R1205" s="183">
        <f t="shared" si="12"/>
        <v>0</v>
      </c>
      <c r="S1205" s="183">
        <v>0</v>
      </c>
      <c r="T1205" s="184">
        <f t="shared" si="13"/>
        <v>0</v>
      </c>
      <c r="AR1205" s="24" t="s">
        <v>461</v>
      </c>
      <c r="AT1205" s="24" t="s">
        <v>135</v>
      </c>
      <c r="AU1205" s="24" t="s">
        <v>87</v>
      </c>
      <c r="AY1205" s="24" t="s">
        <v>132</v>
      </c>
      <c r="BE1205" s="185">
        <f t="shared" si="14"/>
        <v>0</v>
      </c>
      <c r="BF1205" s="185">
        <f t="shared" si="15"/>
        <v>0</v>
      </c>
      <c r="BG1205" s="185">
        <f t="shared" si="16"/>
        <v>0</v>
      </c>
      <c r="BH1205" s="185">
        <f t="shared" si="17"/>
        <v>0</v>
      </c>
      <c r="BI1205" s="185">
        <f t="shared" si="18"/>
        <v>0</v>
      </c>
      <c r="BJ1205" s="24" t="s">
        <v>25</v>
      </c>
      <c r="BK1205" s="185">
        <f t="shared" si="19"/>
        <v>0</v>
      </c>
      <c r="BL1205" s="24" t="s">
        <v>461</v>
      </c>
      <c r="BM1205" s="24" t="s">
        <v>1308</v>
      </c>
    </row>
    <row r="1206" spans="2:65" s="1" customFormat="1" ht="38.25" customHeight="1">
      <c r="B1206" s="173"/>
      <c r="C1206" s="174" t="s">
        <v>1309</v>
      </c>
      <c r="D1206" s="174" t="s">
        <v>135</v>
      </c>
      <c r="E1206" s="175" t="s">
        <v>1310</v>
      </c>
      <c r="F1206" s="176" t="s">
        <v>1311</v>
      </c>
      <c r="G1206" s="177" t="s">
        <v>846</v>
      </c>
      <c r="H1206" s="178">
        <v>1</v>
      </c>
      <c r="I1206" s="179"/>
      <c r="J1206" s="180">
        <f t="shared" si="10"/>
        <v>0</v>
      </c>
      <c r="K1206" s="176" t="s">
        <v>5</v>
      </c>
      <c r="L1206" s="42"/>
      <c r="M1206" s="181" t="s">
        <v>5</v>
      </c>
      <c r="N1206" s="182" t="s">
        <v>49</v>
      </c>
      <c r="O1206" s="43"/>
      <c r="P1206" s="183">
        <f t="shared" si="11"/>
        <v>0</v>
      </c>
      <c r="Q1206" s="183">
        <v>0</v>
      </c>
      <c r="R1206" s="183">
        <f t="shared" si="12"/>
        <v>0</v>
      </c>
      <c r="S1206" s="183">
        <v>0</v>
      </c>
      <c r="T1206" s="184">
        <f t="shared" si="13"/>
        <v>0</v>
      </c>
      <c r="AR1206" s="24" t="s">
        <v>461</v>
      </c>
      <c r="AT1206" s="24" t="s">
        <v>135</v>
      </c>
      <c r="AU1206" s="24" t="s">
        <v>87</v>
      </c>
      <c r="AY1206" s="24" t="s">
        <v>132</v>
      </c>
      <c r="BE1206" s="185">
        <f t="shared" si="14"/>
        <v>0</v>
      </c>
      <c r="BF1206" s="185">
        <f t="shared" si="15"/>
        <v>0</v>
      </c>
      <c r="BG1206" s="185">
        <f t="shared" si="16"/>
        <v>0</v>
      </c>
      <c r="BH1206" s="185">
        <f t="shared" si="17"/>
        <v>0</v>
      </c>
      <c r="BI1206" s="185">
        <f t="shared" si="18"/>
        <v>0</v>
      </c>
      <c r="BJ1206" s="24" t="s">
        <v>25</v>
      </c>
      <c r="BK1206" s="185">
        <f t="shared" si="19"/>
        <v>0</v>
      </c>
      <c r="BL1206" s="24" t="s">
        <v>461</v>
      </c>
      <c r="BM1206" s="24" t="s">
        <v>1312</v>
      </c>
    </row>
    <row r="1207" spans="2:65" s="1" customFormat="1" ht="25.5" customHeight="1">
      <c r="B1207" s="173"/>
      <c r="C1207" s="174" t="s">
        <v>1313</v>
      </c>
      <c r="D1207" s="174" t="s">
        <v>135</v>
      </c>
      <c r="E1207" s="175" t="s">
        <v>1314</v>
      </c>
      <c r="F1207" s="176" t="s">
        <v>1315</v>
      </c>
      <c r="G1207" s="177" t="s">
        <v>846</v>
      </c>
      <c r="H1207" s="178">
        <v>1</v>
      </c>
      <c r="I1207" s="179"/>
      <c r="J1207" s="180">
        <f t="shared" si="10"/>
        <v>0</v>
      </c>
      <c r="K1207" s="176" t="s">
        <v>5</v>
      </c>
      <c r="L1207" s="42"/>
      <c r="M1207" s="181" t="s">
        <v>5</v>
      </c>
      <c r="N1207" s="182" t="s">
        <v>49</v>
      </c>
      <c r="O1207" s="43"/>
      <c r="P1207" s="183">
        <f t="shared" si="11"/>
        <v>0</v>
      </c>
      <c r="Q1207" s="183">
        <v>0</v>
      </c>
      <c r="R1207" s="183">
        <f t="shared" si="12"/>
        <v>0</v>
      </c>
      <c r="S1207" s="183">
        <v>0</v>
      </c>
      <c r="T1207" s="184">
        <f t="shared" si="13"/>
        <v>0</v>
      </c>
      <c r="AR1207" s="24" t="s">
        <v>461</v>
      </c>
      <c r="AT1207" s="24" t="s">
        <v>135</v>
      </c>
      <c r="AU1207" s="24" t="s">
        <v>87</v>
      </c>
      <c r="AY1207" s="24" t="s">
        <v>132</v>
      </c>
      <c r="BE1207" s="185">
        <f t="shared" si="14"/>
        <v>0</v>
      </c>
      <c r="BF1207" s="185">
        <f t="shared" si="15"/>
        <v>0</v>
      </c>
      <c r="BG1207" s="185">
        <f t="shared" si="16"/>
        <v>0</v>
      </c>
      <c r="BH1207" s="185">
        <f t="shared" si="17"/>
        <v>0</v>
      </c>
      <c r="BI1207" s="185">
        <f t="shared" si="18"/>
        <v>0</v>
      </c>
      <c r="BJ1207" s="24" t="s">
        <v>25</v>
      </c>
      <c r="BK1207" s="185">
        <f t="shared" si="19"/>
        <v>0</v>
      </c>
      <c r="BL1207" s="24" t="s">
        <v>461</v>
      </c>
      <c r="BM1207" s="24" t="s">
        <v>1316</v>
      </c>
    </row>
    <row r="1208" spans="2:65" s="1" customFormat="1" ht="38.25" customHeight="1">
      <c r="B1208" s="173"/>
      <c r="C1208" s="174" t="s">
        <v>1317</v>
      </c>
      <c r="D1208" s="174" t="s">
        <v>135</v>
      </c>
      <c r="E1208" s="175" t="s">
        <v>1318</v>
      </c>
      <c r="F1208" s="176" t="s">
        <v>1319</v>
      </c>
      <c r="G1208" s="177" t="s">
        <v>846</v>
      </c>
      <c r="H1208" s="178">
        <v>1</v>
      </c>
      <c r="I1208" s="179"/>
      <c r="J1208" s="180">
        <f t="shared" si="10"/>
        <v>0</v>
      </c>
      <c r="K1208" s="176" t="s">
        <v>5</v>
      </c>
      <c r="L1208" s="42"/>
      <c r="M1208" s="181" t="s">
        <v>5</v>
      </c>
      <c r="N1208" s="182" t="s">
        <v>49</v>
      </c>
      <c r="O1208" s="43"/>
      <c r="P1208" s="183">
        <f t="shared" si="11"/>
        <v>0</v>
      </c>
      <c r="Q1208" s="183">
        <v>0</v>
      </c>
      <c r="R1208" s="183">
        <f t="shared" si="12"/>
        <v>0</v>
      </c>
      <c r="S1208" s="183">
        <v>0</v>
      </c>
      <c r="T1208" s="184">
        <f t="shared" si="13"/>
        <v>0</v>
      </c>
      <c r="AR1208" s="24" t="s">
        <v>461</v>
      </c>
      <c r="AT1208" s="24" t="s">
        <v>135</v>
      </c>
      <c r="AU1208" s="24" t="s">
        <v>87</v>
      </c>
      <c r="AY1208" s="24" t="s">
        <v>132</v>
      </c>
      <c r="BE1208" s="185">
        <f t="shared" si="14"/>
        <v>0</v>
      </c>
      <c r="BF1208" s="185">
        <f t="shared" si="15"/>
        <v>0</v>
      </c>
      <c r="BG1208" s="185">
        <f t="shared" si="16"/>
        <v>0</v>
      </c>
      <c r="BH1208" s="185">
        <f t="shared" si="17"/>
        <v>0</v>
      </c>
      <c r="BI1208" s="185">
        <f t="shared" si="18"/>
        <v>0</v>
      </c>
      <c r="BJ1208" s="24" t="s">
        <v>25</v>
      </c>
      <c r="BK1208" s="185">
        <f t="shared" si="19"/>
        <v>0</v>
      </c>
      <c r="BL1208" s="24" t="s">
        <v>461</v>
      </c>
      <c r="BM1208" s="24" t="s">
        <v>1320</v>
      </c>
    </row>
    <row r="1209" spans="2:65" s="1" customFormat="1" ht="38.25" customHeight="1">
      <c r="B1209" s="173"/>
      <c r="C1209" s="174" t="s">
        <v>1321</v>
      </c>
      <c r="D1209" s="174" t="s">
        <v>135</v>
      </c>
      <c r="E1209" s="175" t="s">
        <v>1322</v>
      </c>
      <c r="F1209" s="176" t="s">
        <v>1323</v>
      </c>
      <c r="G1209" s="177" t="s">
        <v>846</v>
      </c>
      <c r="H1209" s="178">
        <v>2</v>
      </c>
      <c r="I1209" s="179"/>
      <c r="J1209" s="180">
        <f t="shared" si="10"/>
        <v>0</v>
      </c>
      <c r="K1209" s="176" t="s">
        <v>5</v>
      </c>
      <c r="L1209" s="42"/>
      <c r="M1209" s="181" t="s">
        <v>5</v>
      </c>
      <c r="N1209" s="182" t="s">
        <v>49</v>
      </c>
      <c r="O1209" s="43"/>
      <c r="P1209" s="183">
        <f t="shared" si="11"/>
        <v>0</v>
      </c>
      <c r="Q1209" s="183">
        <v>0</v>
      </c>
      <c r="R1209" s="183">
        <f t="shared" si="12"/>
        <v>0</v>
      </c>
      <c r="S1209" s="183">
        <v>0</v>
      </c>
      <c r="T1209" s="184">
        <f t="shared" si="13"/>
        <v>0</v>
      </c>
      <c r="AR1209" s="24" t="s">
        <v>461</v>
      </c>
      <c r="AT1209" s="24" t="s">
        <v>135</v>
      </c>
      <c r="AU1209" s="24" t="s">
        <v>87</v>
      </c>
      <c r="AY1209" s="24" t="s">
        <v>132</v>
      </c>
      <c r="BE1209" s="185">
        <f t="shared" si="14"/>
        <v>0</v>
      </c>
      <c r="BF1209" s="185">
        <f t="shared" si="15"/>
        <v>0</v>
      </c>
      <c r="BG1209" s="185">
        <f t="shared" si="16"/>
        <v>0</v>
      </c>
      <c r="BH1209" s="185">
        <f t="shared" si="17"/>
        <v>0</v>
      </c>
      <c r="BI1209" s="185">
        <f t="shared" si="18"/>
        <v>0</v>
      </c>
      <c r="BJ1209" s="24" t="s">
        <v>25</v>
      </c>
      <c r="BK1209" s="185">
        <f t="shared" si="19"/>
        <v>0</v>
      </c>
      <c r="BL1209" s="24" t="s">
        <v>461</v>
      </c>
      <c r="BM1209" s="24" t="s">
        <v>1324</v>
      </c>
    </row>
    <row r="1210" spans="2:65" s="1" customFormat="1" ht="25.5" customHeight="1">
      <c r="B1210" s="173"/>
      <c r="C1210" s="174" t="s">
        <v>1325</v>
      </c>
      <c r="D1210" s="174" t="s">
        <v>135</v>
      </c>
      <c r="E1210" s="175" t="s">
        <v>1326</v>
      </c>
      <c r="F1210" s="176" t="s">
        <v>1327</v>
      </c>
      <c r="G1210" s="177" t="s">
        <v>846</v>
      </c>
      <c r="H1210" s="178">
        <v>1</v>
      </c>
      <c r="I1210" s="179"/>
      <c r="J1210" s="180">
        <f t="shared" si="10"/>
        <v>0</v>
      </c>
      <c r="K1210" s="176" t="s">
        <v>5</v>
      </c>
      <c r="L1210" s="42"/>
      <c r="M1210" s="181" t="s">
        <v>5</v>
      </c>
      <c r="N1210" s="182" t="s">
        <v>49</v>
      </c>
      <c r="O1210" s="43"/>
      <c r="P1210" s="183">
        <f t="shared" si="11"/>
        <v>0</v>
      </c>
      <c r="Q1210" s="183">
        <v>0</v>
      </c>
      <c r="R1210" s="183">
        <f t="shared" si="12"/>
        <v>0</v>
      </c>
      <c r="S1210" s="183">
        <v>0</v>
      </c>
      <c r="T1210" s="184">
        <f t="shared" si="13"/>
        <v>0</v>
      </c>
      <c r="AR1210" s="24" t="s">
        <v>461</v>
      </c>
      <c r="AT1210" s="24" t="s">
        <v>135</v>
      </c>
      <c r="AU1210" s="24" t="s">
        <v>87</v>
      </c>
      <c r="AY1210" s="24" t="s">
        <v>132</v>
      </c>
      <c r="BE1210" s="185">
        <f t="shared" si="14"/>
        <v>0</v>
      </c>
      <c r="BF1210" s="185">
        <f t="shared" si="15"/>
        <v>0</v>
      </c>
      <c r="BG1210" s="185">
        <f t="shared" si="16"/>
        <v>0</v>
      </c>
      <c r="BH1210" s="185">
        <f t="shared" si="17"/>
        <v>0</v>
      </c>
      <c r="BI1210" s="185">
        <f t="shared" si="18"/>
        <v>0</v>
      </c>
      <c r="BJ1210" s="24" t="s">
        <v>25</v>
      </c>
      <c r="BK1210" s="185">
        <f t="shared" si="19"/>
        <v>0</v>
      </c>
      <c r="BL1210" s="24" t="s">
        <v>461</v>
      </c>
      <c r="BM1210" s="24" t="s">
        <v>1328</v>
      </c>
    </row>
    <row r="1211" spans="2:65" s="1" customFormat="1" ht="25.5" customHeight="1">
      <c r="B1211" s="173"/>
      <c r="C1211" s="174" t="s">
        <v>1329</v>
      </c>
      <c r="D1211" s="174" t="s">
        <v>135</v>
      </c>
      <c r="E1211" s="175" t="s">
        <v>1330</v>
      </c>
      <c r="F1211" s="176" t="s">
        <v>1331</v>
      </c>
      <c r="G1211" s="177" t="s">
        <v>846</v>
      </c>
      <c r="H1211" s="178">
        <v>4</v>
      </c>
      <c r="I1211" s="179"/>
      <c r="J1211" s="180">
        <f t="shared" ref="J1211:J1242" si="20">ROUND(I1211*H1211,2)</f>
        <v>0</v>
      </c>
      <c r="K1211" s="176" t="s">
        <v>5</v>
      </c>
      <c r="L1211" s="42"/>
      <c r="M1211" s="181" t="s">
        <v>5</v>
      </c>
      <c r="N1211" s="182" t="s">
        <v>49</v>
      </c>
      <c r="O1211" s="43"/>
      <c r="P1211" s="183">
        <f t="shared" ref="P1211:P1242" si="21">O1211*H1211</f>
        <v>0</v>
      </c>
      <c r="Q1211" s="183">
        <v>0</v>
      </c>
      <c r="R1211" s="183">
        <f t="shared" ref="R1211:R1242" si="22">Q1211*H1211</f>
        <v>0</v>
      </c>
      <c r="S1211" s="183">
        <v>0</v>
      </c>
      <c r="T1211" s="184">
        <f t="shared" ref="T1211:T1242" si="23">S1211*H1211</f>
        <v>0</v>
      </c>
      <c r="AR1211" s="24" t="s">
        <v>461</v>
      </c>
      <c r="AT1211" s="24" t="s">
        <v>135</v>
      </c>
      <c r="AU1211" s="24" t="s">
        <v>87</v>
      </c>
      <c r="AY1211" s="24" t="s">
        <v>132</v>
      </c>
      <c r="BE1211" s="185">
        <f t="shared" ref="BE1211:BE1232" si="24">IF(N1211="základní",J1211,0)</f>
        <v>0</v>
      </c>
      <c r="BF1211" s="185">
        <f t="shared" ref="BF1211:BF1232" si="25">IF(N1211="snížená",J1211,0)</f>
        <v>0</v>
      </c>
      <c r="BG1211" s="185">
        <f t="shared" ref="BG1211:BG1232" si="26">IF(N1211="zákl. přenesená",J1211,0)</f>
        <v>0</v>
      </c>
      <c r="BH1211" s="185">
        <f t="shared" ref="BH1211:BH1232" si="27">IF(N1211="sníž. přenesená",J1211,0)</f>
        <v>0</v>
      </c>
      <c r="BI1211" s="185">
        <f t="shared" ref="BI1211:BI1232" si="28">IF(N1211="nulová",J1211,0)</f>
        <v>0</v>
      </c>
      <c r="BJ1211" s="24" t="s">
        <v>25</v>
      </c>
      <c r="BK1211" s="185">
        <f t="shared" ref="BK1211:BK1232" si="29">ROUND(I1211*H1211,2)</f>
        <v>0</v>
      </c>
      <c r="BL1211" s="24" t="s">
        <v>461</v>
      </c>
      <c r="BM1211" s="24" t="s">
        <v>1332</v>
      </c>
    </row>
    <row r="1212" spans="2:65" s="1" customFormat="1" ht="38.25" customHeight="1">
      <c r="B1212" s="173"/>
      <c r="C1212" s="174" t="s">
        <v>1333</v>
      </c>
      <c r="D1212" s="174" t="s">
        <v>135</v>
      </c>
      <c r="E1212" s="175" t="s">
        <v>1334</v>
      </c>
      <c r="F1212" s="176" t="s">
        <v>1335</v>
      </c>
      <c r="G1212" s="177" t="s">
        <v>846</v>
      </c>
      <c r="H1212" s="178">
        <v>4</v>
      </c>
      <c r="I1212" s="179"/>
      <c r="J1212" s="180">
        <f t="shared" si="20"/>
        <v>0</v>
      </c>
      <c r="K1212" s="176" t="s">
        <v>5</v>
      </c>
      <c r="L1212" s="42"/>
      <c r="M1212" s="181" t="s">
        <v>5</v>
      </c>
      <c r="N1212" s="182" t="s">
        <v>49</v>
      </c>
      <c r="O1212" s="43"/>
      <c r="P1212" s="183">
        <f t="shared" si="21"/>
        <v>0</v>
      </c>
      <c r="Q1212" s="183">
        <v>0</v>
      </c>
      <c r="R1212" s="183">
        <f t="shared" si="22"/>
        <v>0</v>
      </c>
      <c r="S1212" s="183">
        <v>0</v>
      </c>
      <c r="T1212" s="184">
        <f t="shared" si="23"/>
        <v>0</v>
      </c>
      <c r="AR1212" s="24" t="s">
        <v>461</v>
      </c>
      <c r="AT1212" s="24" t="s">
        <v>135</v>
      </c>
      <c r="AU1212" s="24" t="s">
        <v>87</v>
      </c>
      <c r="AY1212" s="24" t="s">
        <v>132</v>
      </c>
      <c r="BE1212" s="185">
        <f t="shared" si="24"/>
        <v>0</v>
      </c>
      <c r="BF1212" s="185">
        <f t="shared" si="25"/>
        <v>0</v>
      </c>
      <c r="BG1212" s="185">
        <f t="shared" si="26"/>
        <v>0</v>
      </c>
      <c r="BH1212" s="185">
        <f t="shared" si="27"/>
        <v>0</v>
      </c>
      <c r="BI1212" s="185">
        <f t="shared" si="28"/>
        <v>0</v>
      </c>
      <c r="BJ1212" s="24" t="s">
        <v>25</v>
      </c>
      <c r="BK1212" s="185">
        <f t="shared" si="29"/>
        <v>0</v>
      </c>
      <c r="BL1212" s="24" t="s">
        <v>461</v>
      </c>
      <c r="BM1212" s="24" t="s">
        <v>1336</v>
      </c>
    </row>
    <row r="1213" spans="2:65" s="1" customFormat="1" ht="38.25" customHeight="1">
      <c r="B1213" s="173"/>
      <c r="C1213" s="174" t="s">
        <v>1337</v>
      </c>
      <c r="D1213" s="174" t="s">
        <v>135</v>
      </c>
      <c r="E1213" s="175" t="s">
        <v>1338</v>
      </c>
      <c r="F1213" s="176" t="s">
        <v>1339</v>
      </c>
      <c r="G1213" s="177" t="s">
        <v>846</v>
      </c>
      <c r="H1213" s="178">
        <v>1</v>
      </c>
      <c r="I1213" s="179"/>
      <c r="J1213" s="180">
        <f t="shared" si="20"/>
        <v>0</v>
      </c>
      <c r="K1213" s="176" t="s">
        <v>5</v>
      </c>
      <c r="L1213" s="42"/>
      <c r="M1213" s="181" t="s">
        <v>5</v>
      </c>
      <c r="N1213" s="182" t="s">
        <v>49</v>
      </c>
      <c r="O1213" s="43"/>
      <c r="P1213" s="183">
        <f t="shared" si="21"/>
        <v>0</v>
      </c>
      <c r="Q1213" s="183">
        <v>0</v>
      </c>
      <c r="R1213" s="183">
        <f t="shared" si="22"/>
        <v>0</v>
      </c>
      <c r="S1213" s="183">
        <v>0</v>
      </c>
      <c r="T1213" s="184">
        <f t="shared" si="23"/>
        <v>0</v>
      </c>
      <c r="AR1213" s="24" t="s">
        <v>461</v>
      </c>
      <c r="AT1213" s="24" t="s">
        <v>135</v>
      </c>
      <c r="AU1213" s="24" t="s">
        <v>87</v>
      </c>
      <c r="AY1213" s="24" t="s">
        <v>132</v>
      </c>
      <c r="BE1213" s="185">
        <f t="shared" si="24"/>
        <v>0</v>
      </c>
      <c r="BF1213" s="185">
        <f t="shared" si="25"/>
        <v>0</v>
      </c>
      <c r="BG1213" s="185">
        <f t="shared" si="26"/>
        <v>0</v>
      </c>
      <c r="BH1213" s="185">
        <f t="shared" si="27"/>
        <v>0</v>
      </c>
      <c r="BI1213" s="185">
        <f t="shared" si="28"/>
        <v>0</v>
      </c>
      <c r="BJ1213" s="24" t="s">
        <v>25</v>
      </c>
      <c r="BK1213" s="185">
        <f t="shared" si="29"/>
        <v>0</v>
      </c>
      <c r="BL1213" s="24" t="s">
        <v>461</v>
      </c>
      <c r="BM1213" s="24" t="s">
        <v>1340</v>
      </c>
    </row>
    <row r="1214" spans="2:65" s="1" customFormat="1" ht="38.25" customHeight="1">
      <c r="B1214" s="173"/>
      <c r="C1214" s="174" t="s">
        <v>1341</v>
      </c>
      <c r="D1214" s="174" t="s">
        <v>135</v>
      </c>
      <c r="E1214" s="175" t="s">
        <v>1342</v>
      </c>
      <c r="F1214" s="176" t="s">
        <v>1343</v>
      </c>
      <c r="G1214" s="177" t="s">
        <v>846</v>
      </c>
      <c r="H1214" s="178">
        <v>1</v>
      </c>
      <c r="I1214" s="179"/>
      <c r="J1214" s="180">
        <f t="shared" si="20"/>
        <v>0</v>
      </c>
      <c r="K1214" s="176" t="s">
        <v>5</v>
      </c>
      <c r="L1214" s="42"/>
      <c r="M1214" s="181" t="s">
        <v>5</v>
      </c>
      <c r="N1214" s="182" t="s">
        <v>49</v>
      </c>
      <c r="O1214" s="43"/>
      <c r="P1214" s="183">
        <f t="shared" si="21"/>
        <v>0</v>
      </c>
      <c r="Q1214" s="183">
        <v>0</v>
      </c>
      <c r="R1214" s="183">
        <f t="shared" si="22"/>
        <v>0</v>
      </c>
      <c r="S1214" s="183">
        <v>0</v>
      </c>
      <c r="T1214" s="184">
        <f t="shared" si="23"/>
        <v>0</v>
      </c>
      <c r="AR1214" s="24" t="s">
        <v>461</v>
      </c>
      <c r="AT1214" s="24" t="s">
        <v>135</v>
      </c>
      <c r="AU1214" s="24" t="s">
        <v>87</v>
      </c>
      <c r="AY1214" s="24" t="s">
        <v>132</v>
      </c>
      <c r="BE1214" s="185">
        <f t="shared" si="24"/>
        <v>0</v>
      </c>
      <c r="BF1214" s="185">
        <f t="shared" si="25"/>
        <v>0</v>
      </c>
      <c r="BG1214" s="185">
        <f t="shared" si="26"/>
        <v>0</v>
      </c>
      <c r="BH1214" s="185">
        <f t="shared" si="27"/>
        <v>0</v>
      </c>
      <c r="BI1214" s="185">
        <f t="shared" si="28"/>
        <v>0</v>
      </c>
      <c r="BJ1214" s="24" t="s">
        <v>25</v>
      </c>
      <c r="BK1214" s="185">
        <f t="shared" si="29"/>
        <v>0</v>
      </c>
      <c r="BL1214" s="24" t="s">
        <v>461</v>
      </c>
      <c r="BM1214" s="24" t="s">
        <v>1344</v>
      </c>
    </row>
    <row r="1215" spans="2:65" s="1" customFormat="1" ht="38.25" customHeight="1">
      <c r="B1215" s="173"/>
      <c r="C1215" s="174" t="s">
        <v>1345</v>
      </c>
      <c r="D1215" s="174" t="s">
        <v>135</v>
      </c>
      <c r="E1215" s="175" t="s">
        <v>1346</v>
      </c>
      <c r="F1215" s="176" t="s">
        <v>1347</v>
      </c>
      <c r="G1215" s="177" t="s">
        <v>846</v>
      </c>
      <c r="H1215" s="178">
        <v>1</v>
      </c>
      <c r="I1215" s="179"/>
      <c r="J1215" s="180">
        <f t="shared" si="20"/>
        <v>0</v>
      </c>
      <c r="K1215" s="176" t="s">
        <v>5</v>
      </c>
      <c r="L1215" s="42"/>
      <c r="M1215" s="181" t="s">
        <v>5</v>
      </c>
      <c r="N1215" s="182" t="s">
        <v>49</v>
      </c>
      <c r="O1215" s="43"/>
      <c r="P1215" s="183">
        <f t="shared" si="21"/>
        <v>0</v>
      </c>
      <c r="Q1215" s="183">
        <v>0</v>
      </c>
      <c r="R1215" s="183">
        <f t="shared" si="22"/>
        <v>0</v>
      </c>
      <c r="S1215" s="183">
        <v>0</v>
      </c>
      <c r="T1215" s="184">
        <f t="shared" si="23"/>
        <v>0</v>
      </c>
      <c r="AR1215" s="24" t="s">
        <v>461</v>
      </c>
      <c r="AT1215" s="24" t="s">
        <v>135</v>
      </c>
      <c r="AU1215" s="24" t="s">
        <v>87</v>
      </c>
      <c r="AY1215" s="24" t="s">
        <v>132</v>
      </c>
      <c r="BE1215" s="185">
        <f t="shared" si="24"/>
        <v>0</v>
      </c>
      <c r="BF1215" s="185">
        <f t="shared" si="25"/>
        <v>0</v>
      </c>
      <c r="BG1215" s="185">
        <f t="shared" si="26"/>
        <v>0</v>
      </c>
      <c r="BH1215" s="185">
        <f t="shared" si="27"/>
        <v>0</v>
      </c>
      <c r="BI1215" s="185">
        <f t="shared" si="28"/>
        <v>0</v>
      </c>
      <c r="BJ1215" s="24" t="s">
        <v>25</v>
      </c>
      <c r="BK1215" s="185">
        <f t="shared" si="29"/>
        <v>0</v>
      </c>
      <c r="BL1215" s="24" t="s">
        <v>461</v>
      </c>
      <c r="BM1215" s="24" t="s">
        <v>1348</v>
      </c>
    </row>
    <row r="1216" spans="2:65" s="1" customFormat="1" ht="38.25" customHeight="1">
      <c r="B1216" s="173"/>
      <c r="C1216" s="174" t="s">
        <v>1349</v>
      </c>
      <c r="D1216" s="174" t="s">
        <v>135</v>
      </c>
      <c r="E1216" s="175" t="s">
        <v>1350</v>
      </c>
      <c r="F1216" s="176" t="s">
        <v>1351</v>
      </c>
      <c r="G1216" s="177" t="s">
        <v>846</v>
      </c>
      <c r="H1216" s="178">
        <v>2</v>
      </c>
      <c r="I1216" s="179"/>
      <c r="J1216" s="180">
        <f t="shared" si="20"/>
        <v>0</v>
      </c>
      <c r="K1216" s="176" t="s">
        <v>5</v>
      </c>
      <c r="L1216" s="42"/>
      <c r="M1216" s="181" t="s">
        <v>5</v>
      </c>
      <c r="N1216" s="182" t="s">
        <v>49</v>
      </c>
      <c r="O1216" s="43"/>
      <c r="P1216" s="183">
        <f t="shared" si="21"/>
        <v>0</v>
      </c>
      <c r="Q1216" s="183">
        <v>0</v>
      </c>
      <c r="R1216" s="183">
        <f t="shared" si="22"/>
        <v>0</v>
      </c>
      <c r="S1216" s="183">
        <v>0</v>
      </c>
      <c r="T1216" s="184">
        <f t="shared" si="23"/>
        <v>0</v>
      </c>
      <c r="AR1216" s="24" t="s">
        <v>461</v>
      </c>
      <c r="AT1216" s="24" t="s">
        <v>135</v>
      </c>
      <c r="AU1216" s="24" t="s">
        <v>87</v>
      </c>
      <c r="AY1216" s="24" t="s">
        <v>132</v>
      </c>
      <c r="BE1216" s="185">
        <f t="shared" si="24"/>
        <v>0</v>
      </c>
      <c r="BF1216" s="185">
        <f t="shared" si="25"/>
        <v>0</v>
      </c>
      <c r="BG1216" s="185">
        <f t="shared" si="26"/>
        <v>0</v>
      </c>
      <c r="BH1216" s="185">
        <f t="shared" si="27"/>
        <v>0</v>
      </c>
      <c r="BI1216" s="185">
        <f t="shared" si="28"/>
        <v>0</v>
      </c>
      <c r="BJ1216" s="24" t="s">
        <v>25</v>
      </c>
      <c r="BK1216" s="185">
        <f t="shared" si="29"/>
        <v>0</v>
      </c>
      <c r="BL1216" s="24" t="s">
        <v>461</v>
      </c>
      <c r="BM1216" s="24" t="s">
        <v>1352</v>
      </c>
    </row>
    <row r="1217" spans="2:65" s="1" customFormat="1" ht="38.25" customHeight="1">
      <c r="B1217" s="173"/>
      <c r="C1217" s="174" t="s">
        <v>1353</v>
      </c>
      <c r="D1217" s="174" t="s">
        <v>135</v>
      </c>
      <c r="E1217" s="175" t="s">
        <v>1354</v>
      </c>
      <c r="F1217" s="176" t="s">
        <v>1355</v>
      </c>
      <c r="G1217" s="177" t="s">
        <v>846</v>
      </c>
      <c r="H1217" s="178">
        <v>1</v>
      </c>
      <c r="I1217" s="179"/>
      <c r="J1217" s="180">
        <f t="shared" si="20"/>
        <v>0</v>
      </c>
      <c r="K1217" s="176" t="s">
        <v>5</v>
      </c>
      <c r="L1217" s="42"/>
      <c r="M1217" s="181" t="s">
        <v>5</v>
      </c>
      <c r="N1217" s="182" t="s">
        <v>49</v>
      </c>
      <c r="O1217" s="43"/>
      <c r="P1217" s="183">
        <f t="shared" si="21"/>
        <v>0</v>
      </c>
      <c r="Q1217" s="183">
        <v>0</v>
      </c>
      <c r="R1217" s="183">
        <f t="shared" si="22"/>
        <v>0</v>
      </c>
      <c r="S1217" s="183">
        <v>0</v>
      </c>
      <c r="T1217" s="184">
        <f t="shared" si="23"/>
        <v>0</v>
      </c>
      <c r="AR1217" s="24" t="s">
        <v>461</v>
      </c>
      <c r="AT1217" s="24" t="s">
        <v>135</v>
      </c>
      <c r="AU1217" s="24" t="s">
        <v>87</v>
      </c>
      <c r="AY1217" s="24" t="s">
        <v>132</v>
      </c>
      <c r="BE1217" s="185">
        <f t="shared" si="24"/>
        <v>0</v>
      </c>
      <c r="BF1217" s="185">
        <f t="shared" si="25"/>
        <v>0</v>
      </c>
      <c r="BG1217" s="185">
        <f t="shared" si="26"/>
        <v>0</v>
      </c>
      <c r="BH1217" s="185">
        <f t="shared" si="27"/>
        <v>0</v>
      </c>
      <c r="BI1217" s="185">
        <f t="shared" si="28"/>
        <v>0</v>
      </c>
      <c r="BJ1217" s="24" t="s">
        <v>25</v>
      </c>
      <c r="BK1217" s="185">
        <f t="shared" si="29"/>
        <v>0</v>
      </c>
      <c r="BL1217" s="24" t="s">
        <v>461</v>
      </c>
      <c r="BM1217" s="24" t="s">
        <v>1356</v>
      </c>
    </row>
    <row r="1218" spans="2:65" s="1" customFormat="1" ht="38.25" customHeight="1">
      <c r="B1218" s="173"/>
      <c r="C1218" s="174" t="s">
        <v>1357</v>
      </c>
      <c r="D1218" s="174" t="s">
        <v>135</v>
      </c>
      <c r="E1218" s="175" t="s">
        <v>1358</v>
      </c>
      <c r="F1218" s="176" t="s">
        <v>1359</v>
      </c>
      <c r="G1218" s="177" t="s">
        <v>846</v>
      </c>
      <c r="H1218" s="178">
        <v>1</v>
      </c>
      <c r="I1218" s="179"/>
      <c r="J1218" s="180">
        <f t="shared" si="20"/>
        <v>0</v>
      </c>
      <c r="K1218" s="176" t="s">
        <v>5</v>
      </c>
      <c r="L1218" s="42"/>
      <c r="M1218" s="181" t="s">
        <v>5</v>
      </c>
      <c r="N1218" s="182" t="s">
        <v>49</v>
      </c>
      <c r="O1218" s="43"/>
      <c r="P1218" s="183">
        <f t="shared" si="21"/>
        <v>0</v>
      </c>
      <c r="Q1218" s="183">
        <v>0</v>
      </c>
      <c r="R1218" s="183">
        <f t="shared" si="22"/>
        <v>0</v>
      </c>
      <c r="S1218" s="183">
        <v>0</v>
      </c>
      <c r="T1218" s="184">
        <f t="shared" si="23"/>
        <v>0</v>
      </c>
      <c r="AR1218" s="24" t="s">
        <v>461</v>
      </c>
      <c r="AT1218" s="24" t="s">
        <v>135</v>
      </c>
      <c r="AU1218" s="24" t="s">
        <v>87</v>
      </c>
      <c r="AY1218" s="24" t="s">
        <v>132</v>
      </c>
      <c r="BE1218" s="185">
        <f t="shared" si="24"/>
        <v>0</v>
      </c>
      <c r="BF1218" s="185">
        <f t="shared" si="25"/>
        <v>0</v>
      </c>
      <c r="BG1218" s="185">
        <f t="shared" si="26"/>
        <v>0</v>
      </c>
      <c r="BH1218" s="185">
        <f t="shared" si="27"/>
        <v>0</v>
      </c>
      <c r="BI1218" s="185">
        <f t="shared" si="28"/>
        <v>0</v>
      </c>
      <c r="BJ1218" s="24" t="s">
        <v>25</v>
      </c>
      <c r="BK1218" s="185">
        <f t="shared" si="29"/>
        <v>0</v>
      </c>
      <c r="BL1218" s="24" t="s">
        <v>461</v>
      </c>
      <c r="BM1218" s="24" t="s">
        <v>1360</v>
      </c>
    </row>
    <row r="1219" spans="2:65" s="1" customFormat="1" ht="25.5" customHeight="1">
      <c r="B1219" s="173"/>
      <c r="C1219" s="174" t="s">
        <v>1361</v>
      </c>
      <c r="D1219" s="174" t="s">
        <v>135</v>
      </c>
      <c r="E1219" s="175" t="s">
        <v>1362</v>
      </c>
      <c r="F1219" s="176" t="s">
        <v>1363</v>
      </c>
      <c r="G1219" s="177" t="s">
        <v>846</v>
      </c>
      <c r="H1219" s="178">
        <v>2</v>
      </c>
      <c r="I1219" s="179"/>
      <c r="J1219" s="180">
        <f t="shared" si="20"/>
        <v>0</v>
      </c>
      <c r="K1219" s="176" t="s">
        <v>5</v>
      </c>
      <c r="L1219" s="42"/>
      <c r="M1219" s="181" t="s">
        <v>5</v>
      </c>
      <c r="N1219" s="182" t="s">
        <v>49</v>
      </c>
      <c r="O1219" s="43"/>
      <c r="P1219" s="183">
        <f t="shared" si="21"/>
        <v>0</v>
      </c>
      <c r="Q1219" s="183">
        <v>0</v>
      </c>
      <c r="R1219" s="183">
        <f t="shared" si="22"/>
        <v>0</v>
      </c>
      <c r="S1219" s="183">
        <v>0</v>
      </c>
      <c r="T1219" s="184">
        <f t="shared" si="23"/>
        <v>0</v>
      </c>
      <c r="AR1219" s="24" t="s">
        <v>461</v>
      </c>
      <c r="AT1219" s="24" t="s">
        <v>135</v>
      </c>
      <c r="AU1219" s="24" t="s">
        <v>87</v>
      </c>
      <c r="AY1219" s="24" t="s">
        <v>132</v>
      </c>
      <c r="BE1219" s="185">
        <f t="shared" si="24"/>
        <v>0</v>
      </c>
      <c r="BF1219" s="185">
        <f t="shared" si="25"/>
        <v>0</v>
      </c>
      <c r="BG1219" s="185">
        <f t="shared" si="26"/>
        <v>0</v>
      </c>
      <c r="BH1219" s="185">
        <f t="shared" si="27"/>
        <v>0</v>
      </c>
      <c r="BI1219" s="185">
        <f t="shared" si="28"/>
        <v>0</v>
      </c>
      <c r="BJ1219" s="24" t="s">
        <v>25</v>
      </c>
      <c r="BK1219" s="185">
        <f t="shared" si="29"/>
        <v>0</v>
      </c>
      <c r="BL1219" s="24" t="s">
        <v>461</v>
      </c>
      <c r="BM1219" s="24" t="s">
        <v>1364</v>
      </c>
    </row>
    <row r="1220" spans="2:65" s="1" customFormat="1" ht="51" customHeight="1">
      <c r="B1220" s="173"/>
      <c r="C1220" s="174" t="s">
        <v>1365</v>
      </c>
      <c r="D1220" s="174" t="s">
        <v>135</v>
      </c>
      <c r="E1220" s="175" t="s">
        <v>1366</v>
      </c>
      <c r="F1220" s="176" t="s">
        <v>1367</v>
      </c>
      <c r="G1220" s="177" t="s">
        <v>846</v>
      </c>
      <c r="H1220" s="178">
        <v>1</v>
      </c>
      <c r="I1220" s="179"/>
      <c r="J1220" s="180">
        <f t="shared" si="20"/>
        <v>0</v>
      </c>
      <c r="K1220" s="176" t="s">
        <v>5</v>
      </c>
      <c r="L1220" s="42"/>
      <c r="M1220" s="181" t="s">
        <v>5</v>
      </c>
      <c r="N1220" s="182" t="s">
        <v>49</v>
      </c>
      <c r="O1220" s="43"/>
      <c r="P1220" s="183">
        <f t="shared" si="21"/>
        <v>0</v>
      </c>
      <c r="Q1220" s="183">
        <v>0</v>
      </c>
      <c r="R1220" s="183">
        <f t="shared" si="22"/>
        <v>0</v>
      </c>
      <c r="S1220" s="183">
        <v>0</v>
      </c>
      <c r="T1220" s="184">
        <f t="shared" si="23"/>
        <v>0</v>
      </c>
      <c r="AR1220" s="24" t="s">
        <v>461</v>
      </c>
      <c r="AT1220" s="24" t="s">
        <v>135</v>
      </c>
      <c r="AU1220" s="24" t="s">
        <v>87</v>
      </c>
      <c r="AY1220" s="24" t="s">
        <v>132</v>
      </c>
      <c r="BE1220" s="185">
        <f t="shared" si="24"/>
        <v>0</v>
      </c>
      <c r="BF1220" s="185">
        <f t="shared" si="25"/>
        <v>0</v>
      </c>
      <c r="BG1220" s="185">
        <f t="shared" si="26"/>
        <v>0</v>
      </c>
      <c r="BH1220" s="185">
        <f t="shared" si="27"/>
        <v>0</v>
      </c>
      <c r="BI1220" s="185">
        <f t="shared" si="28"/>
        <v>0</v>
      </c>
      <c r="BJ1220" s="24" t="s">
        <v>25</v>
      </c>
      <c r="BK1220" s="185">
        <f t="shared" si="29"/>
        <v>0</v>
      </c>
      <c r="BL1220" s="24" t="s">
        <v>461</v>
      </c>
      <c r="BM1220" s="24" t="s">
        <v>1368</v>
      </c>
    </row>
    <row r="1221" spans="2:65" s="1" customFormat="1" ht="51" customHeight="1">
      <c r="B1221" s="173"/>
      <c r="C1221" s="174" t="s">
        <v>1369</v>
      </c>
      <c r="D1221" s="174" t="s">
        <v>135</v>
      </c>
      <c r="E1221" s="175" t="s">
        <v>1370</v>
      </c>
      <c r="F1221" s="176" t="s">
        <v>1371</v>
      </c>
      <c r="G1221" s="177" t="s">
        <v>846</v>
      </c>
      <c r="H1221" s="178">
        <v>1</v>
      </c>
      <c r="I1221" s="179"/>
      <c r="J1221" s="180">
        <f t="shared" si="20"/>
        <v>0</v>
      </c>
      <c r="K1221" s="176" t="s">
        <v>5</v>
      </c>
      <c r="L1221" s="42"/>
      <c r="M1221" s="181" t="s">
        <v>5</v>
      </c>
      <c r="N1221" s="182" t="s">
        <v>49</v>
      </c>
      <c r="O1221" s="43"/>
      <c r="P1221" s="183">
        <f t="shared" si="21"/>
        <v>0</v>
      </c>
      <c r="Q1221" s="183">
        <v>0</v>
      </c>
      <c r="R1221" s="183">
        <f t="shared" si="22"/>
        <v>0</v>
      </c>
      <c r="S1221" s="183">
        <v>0</v>
      </c>
      <c r="T1221" s="184">
        <f t="shared" si="23"/>
        <v>0</v>
      </c>
      <c r="AR1221" s="24" t="s">
        <v>461</v>
      </c>
      <c r="AT1221" s="24" t="s">
        <v>135</v>
      </c>
      <c r="AU1221" s="24" t="s">
        <v>87</v>
      </c>
      <c r="AY1221" s="24" t="s">
        <v>132</v>
      </c>
      <c r="BE1221" s="185">
        <f t="shared" si="24"/>
        <v>0</v>
      </c>
      <c r="BF1221" s="185">
        <f t="shared" si="25"/>
        <v>0</v>
      </c>
      <c r="BG1221" s="185">
        <f t="shared" si="26"/>
        <v>0</v>
      </c>
      <c r="BH1221" s="185">
        <f t="shared" si="27"/>
        <v>0</v>
      </c>
      <c r="BI1221" s="185">
        <f t="shared" si="28"/>
        <v>0</v>
      </c>
      <c r="BJ1221" s="24" t="s">
        <v>25</v>
      </c>
      <c r="BK1221" s="185">
        <f t="shared" si="29"/>
        <v>0</v>
      </c>
      <c r="BL1221" s="24" t="s">
        <v>461</v>
      </c>
      <c r="BM1221" s="24" t="s">
        <v>1372</v>
      </c>
    </row>
    <row r="1222" spans="2:65" s="1" customFormat="1" ht="38.25" customHeight="1">
      <c r="B1222" s="173"/>
      <c r="C1222" s="174" t="s">
        <v>1373</v>
      </c>
      <c r="D1222" s="174" t="s">
        <v>135</v>
      </c>
      <c r="E1222" s="175" t="s">
        <v>1374</v>
      </c>
      <c r="F1222" s="176" t="s">
        <v>1375</v>
      </c>
      <c r="G1222" s="177" t="s">
        <v>846</v>
      </c>
      <c r="H1222" s="178">
        <v>2</v>
      </c>
      <c r="I1222" s="179"/>
      <c r="J1222" s="180">
        <f t="shared" si="20"/>
        <v>0</v>
      </c>
      <c r="K1222" s="176" t="s">
        <v>5</v>
      </c>
      <c r="L1222" s="42"/>
      <c r="M1222" s="181" t="s">
        <v>5</v>
      </c>
      <c r="N1222" s="182" t="s">
        <v>49</v>
      </c>
      <c r="O1222" s="43"/>
      <c r="P1222" s="183">
        <f t="shared" si="21"/>
        <v>0</v>
      </c>
      <c r="Q1222" s="183">
        <v>0</v>
      </c>
      <c r="R1222" s="183">
        <f t="shared" si="22"/>
        <v>0</v>
      </c>
      <c r="S1222" s="183">
        <v>0</v>
      </c>
      <c r="T1222" s="184">
        <f t="shared" si="23"/>
        <v>0</v>
      </c>
      <c r="AR1222" s="24" t="s">
        <v>461</v>
      </c>
      <c r="AT1222" s="24" t="s">
        <v>135</v>
      </c>
      <c r="AU1222" s="24" t="s">
        <v>87</v>
      </c>
      <c r="AY1222" s="24" t="s">
        <v>132</v>
      </c>
      <c r="BE1222" s="185">
        <f t="shared" si="24"/>
        <v>0</v>
      </c>
      <c r="BF1222" s="185">
        <f t="shared" si="25"/>
        <v>0</v>
      </c>
      <c r="BG1222" s="185">
        <f t="shared" si="26"/>
        <v>0</v>
      </c>
      <c r="BH1222" s="185">
        <f t="shared" si="27"/>
        <v>0</v>
      </c>
      <c r="BI1222" s="185">
        <f t="shared" si="28"/>
        <v>0</v>
      </c>
      <c r="BJ1222" s="24" t="s">
        <v>25</v>
      </c>
      <c r="BK1222" s="185">
        <f t="shared" si="29"/>
        <v>0</v>
      </c>
      <c r="BL1222" s="24" t="s">
        <v>461</v>
      </c>
      <c r="BM1222" s="24" t="s">
        <v>1376</v>
      </c>
    </row>
    <row r="1223" spans="2:65" s="1" customFormat="1" ht="38.25" customHeight="1">
      <c r="B1223" s="173"/>
      <c r="C1223" s="174" t="s">
        <v>1377</v>
      </c>
      <c r="D1223" s="174" t="s">
        <v>135</v>
      </c>
      <c r="E1223" s="175" t="s">
        <v>1378</v>
      </c>
      <c r="F1223" s="176" t="s">
        <v>1379</v>
      </c>
      <c r="G1223" s="177" t="s">
        <v>846</v>
      </c>
      <c r="H1223" s="178">
        <v>1</v>
      </c>
      <c r="I1223" s="179"/>
      <c r="J1223" s="180">
        <f t="shared" si="20"/>
        <v>0</v>
      </c>
      <c r="K1223" s="176" t="s">
        <v>5</v>
      </c>
      <c r="L1223" s="42"/>
      <c r="M1223" s="181" t="s">
        <v>5</v>
      </c>
      <c r="N1223" s="182" t="s">
        <v>49</v>
      </c>
      <c r="O1223" s="43"/>
      <c r="P1223" s="183">
        <f t="shared" si="21"/>
        <v>0</v>
      </c>
      <c r="Q1223" s="183">
        <v>0</v>
      </c>
      <c r="R1223" s="183">
        <f t="shared" si="22"/>
        <v>0</v>
      </c>
      <c r="S1223" s="183">
        <v>0</v>
      </c>
      <c r="T1223" s="184">
        <f t="shared" si="23"/>
        <v>0</v>
      </c>
      <c r="AR1223" s="24" t="s">
        <v>461</v>
      </c>
      <c r="AT1223" s="24" t="s">
        <v>135</v>
      </c>
      <c r="AU1223" s="24" t="s">
        <v>87</v>
      </c>
      <c r="AY1223" s="24" t="s">
        <v>132</v>
      </c>
      <c r="BE1223" s="185">
        <f t="shared" si="24"/>
        <v>0</v>
      </c>
      <c r="BF1223" s="185">
        <f t="shared" si="25"/>
        <v>0</v>
      </c>
      <c r="BG1223" s="185">
        <f t="shared" si="26"/>
        <v>0</v>
      </c>
      <c r="BH1223" s="185">
        <f t="shared" si="27"/>
        <v>0</v>
      </c>
      <c r="BI1223" s="185">
        <f t="shared" si="28"/>
        <v>0</v>
      </c>
      <c r="BJ1223" s="24" t="s">
        <v>25</v>
      </c>
      <c r="BK1223" s="185">
        <f t="shared" si="29"/>
        <v>0</v>
      </c>
      <c r="BL1223" s="24" t="s">
        <v>461</v>
      </c>
      <c r="BM1223" s="24" t="s">
        <v>1380</v>
      </c>
    </row>
    <row r="1224" spans="2:65" s="1" customFormat="1" ht="25.5" customHeight="1">
      <c r="B1224" s="173"/>
      <c r="C1224" s="174" t="s">
        <v>1381</v>
      </c>
      <c r="D1224" s="174" t="s">
        <v>135</v>
      </c>
      <c r="E1224" s="175" t="s">
        <v>1382</v>
      </c>
      <c r="F1224" s="176" t="s">
        <v>1383</v>
      </c>
      <c r="G1224" s="177" t="s">
        <v>846</v>
      </c>
      <c r="H1224" s="178">
        <v>1</v>
      </c>
      <c r="I1224" s="179"/>
      <c r="J1224" s="180">
        <f t="shared" si="20"/>
        <v>0</v>
      </c>
      <c r="K1224" s="176" t="s">
        <v>5</v>
      </c>
      <c r="L1224" s="42"/>
      <c r="M1224" s="181" t="s">
        <v>5</v>
      </c>
      <c r="N1224" s="182" t="s">
        <v>49</v>
      </c>
      <c r="O1224" s="43"/>
      <c r="P1224" s="183">
        <f t="shared" si="21"/>
        <v>0</v>
      </c>
      <c r="Q1224" s="183">
        <v>0</v>
      </c>
      <c r="R1224" s="183">
        <f t="shared" si="22"/>
        <v>0</v>
      </c>
      <c r="S1224" s="183">
        <v>0</v>
      </c>
      <c r="T1224" s="184">
        <f t="shared" si="23"/>
        <v>0</v>
      </c>
      <c r="AR1224" s="24" t="s">
        <v>461</v>
      </c>
      <c r="AT1224" s="24" t="s">
        <v>135</v>
      </c>
      <c r="AU1224" s="24" t="s">
        <v>87</v>
      </c>
      <c r="AY1224" s="24" t="s">
        <v>132</v>
      </c>
      <c r="BE1224" s="185">
        <f t="shared" si="24"/>
        <v>0</v>
      </c>
      <c r="BF1224" s="185">
        <f t="shared" si="25"/>
        <v>0</v>
      </c>
      <c r="BG1224" s="185">
        <f t="shared" si="26"/>
        <v>0</v>
      </c>
      <c r="BH1224" s="185">
        <f t="shared" si="27"/>
        <v>0</v>
      </c>
      <c r="BI1224" s="185">
        <f t="shared" si="28"/>
        <v>0</v>
      </c>
      <c r="BJ1224" s="24" t="s">
        <v>25</v>
      </c>
      <c r="BK1224" s="185">
        <f t="shared" si="29"/>
        <v>0</v>
      </c>
      <c r="BL1224" s="24" t="s">
        <v>461</v>
      </c>
      <c r="BM1224" s="24" t="s">
        <v>1384</v>
      </c>
    </row>
    <row r="1225" spans="2:65" s="1" customFormat="1" ht="38.25" customHeight="1">
      <c r="B1225" s="173"/>
      <c r="C1225" s="174" t="s">
        <v>1385</v>
      </c>
      <c r="D1225" s="174" t="s">
        <v>135</v>
      </c>
      <c r="E1225" s="175" t="s">
        <v>1386</v>
      </c>
      <c r="F1225" s="176" t="s">
        <v>1387</v>
      </c>
      <c r="G1225" s="177" t="s">
        <v>846</v>
      </c>
      <c r="H1225" s="178">
        <v>1</v>
      </c>
      <c r="I1225" s="179"/>
      <c r="J1225" s="180">
        <f t="shared" si="20"/>
        <v>0</v>
      </c>
      <c r="K1225" s="176" t="s">
        <v>5</v>
      </c>
      <c r="L1225" s="42"/>
      <c r="M1225" s="181" t="s">
        <v>5</v>
      </c>
      <c r="N1225" s="182" t="s">
        <v>49</v>
      </c>
      <c r="O1225" s="43"/>
      <c r="P1225" s="183">
        <f t="shared" si="21"/>
        <v>0</v>
      </c>
      <c r="Q1225" s="183">
        <v>0</v>
      </c>
      <c r="R1225" s="183">
        <f t="shared" si="22"/>
        <v>0</v>
      </c>
      <c r="S1225" s="183">
        <v>0</v>
      </c>
      <c r="T1225" s="184">
        <f t="shared" si="23"/>
        <v>0</v>
      </c>
      <c r="AR1225" s="24" t="s">
        <v>461</v>
      </c>
      <c r="AT1225" s="24" t="s">
        <v>135</v>
      </c>
      <c r="AU1225" s="24" t="s">
        <v>87</v>
      </c>
      <c r="AY1225" s="24" t="s">
        <v>132</v>
      </c>
      <c r="BE1225" s="185">
        <f t="shared" si="24"/>
        <v>0</v>
      </c>
      <c r="BF1225" s="185">
        <f t="shared" si="25"/>
        <v>0</v>
      </c>
      <c r="BG1225" s="185">
        <f t="shared" si="26"/>
        <v>0</v>
      </c>
      <c r="BH1225" s="185">
        <f t="shared" si="27"/>
        <v>0</v>
      </c>
      <c r="BI1225" s="185">
        <f t="shared" si="28"/>
        <v>0</v>
      </c>
      <c r="BJ1225" s="24" t="s">
        <v>25</v>
      </c>
      <c r="BK1225" s="185">
        <f t="shared" si="29"/>
        <v>0</v>
      </c>
      <c r="BL1225" s="24" t="s">
        <v>461</v>
      </c>
      <c r="BM1225" s="24" t="s">
        <v>1388</v>
      </c>
    </row>
    <row r="1226" spans="2:65" s="1" customFormat="1" ht="38.25" customHeight="1">
      <c r="B1226" s="173"/>
      <c r="C1226" s="174" t="s">
        <v>1389</v>
      </c>
      <c r="D1226" s="174" t="s">
        <v>135</v>
      </c>
      <c r="E1226" s="175" t="s">
        <v>1390</v>
      </c>
      <c r="F1226" s="176" t="s">
        <v>1391</v>
      </c>
      <c r="G1226" s="177" t="s">
        <v>846</v>
      </c>
      <c r="H1226" s="178">
        <v>1</v>
      </c>
      <c r="I1226" s="179"/>
      <c r="J1226" s="180">
        <f t="shared" si="20"/>
        <v>0</v>
      </c>
      <c r="K1226" s="176" t="s">
        <v>5</v>
      </c>
      <c r="L1226" s="42"/>
      <c r="M1226" s="181" t="s">
        <v>5</v>
      </c>
      <c r="N1226" s="182" t="s">
        <v>49</v>
      </c>
      <c r="O1226" s="43"/>
      <c r="P1226" s="183">
        <f t="shared" si="21"/>
        <v>0</v>
      </c>
      <c r="Q1226" s="183">
        <v>0</v>
      </c>
      <c r="R1226" s="183">
        <f t="shared" si="22"/>
        <v>0</v>
      </c>
      <c r="S1226" s="183">
        <v>0</v>
      </c>
      <c r="T1226" s="184">
        <f t="shared" si="23"/>
        <v>0</v>
      </c>
      <c r="AR1226" s="24" t="s">
        <v>461</v>
      </c>
      <c r="AT1226" s="24" t="s">
        <v>135</v>
      </c>
      <c r="AU1226" s="24" t="s">
        <v>87</v>
      </c>
      <c r="AY1226" s="24" t="s">
        <v>132</v>
      </c>
      <c r="BE1226" s="185">
        <f t="shared" si="24"/>
        <v>0</v>
      </c>
      <c r="BF1226" s="185">
        <f t="shared" si="25"/>
        <v>0</v>
      </c>
      <c r="BG1226" s="185">
        <f t="shared" si="26"/>
        <v>0</v>
      </c>
      <c r="BH1226" s="185">
        <f t="shared" si="27"/>
        <v>0</v>
      </c>
      <c r="BI1226" s="185">
        <f t="shared" si="28"/>
        <v>0</v>
      </c>
      <c r="BJ1226" s="24" t="s">
        <v>25</v>
      </c>
      <c r="BK1226" s="185">
        <f t="shared" si="29"/>
        <v>0</v>
      </c>
      <c r="BL1226" s="24" t="s">
        <v>461</v>
      </c>
      <c r="BM1226" s="24" t="s">
        <v>1392</v>
      </c>
    </row>
    <row r="1227" spans="2:65" s="1" customFormat="1" ht="25.5" customHeight="1">
      <c r="B1227" s="173"/>
      <c r="C1227" s="174" t="s">
        <v>1393</v>
      </c>
      <c r="D1227" s="174" t="s">
        <v>135</v>
      </c>
      <c r="E1227" s="175" t="s">
        <v>1394</v>
      </c>
      <c r="F1227" s="176" t="s">
        <v>1395</v>
      </c>
      <c r="G1227" s="177" t="s">
        <v>846</v>
      </c>
      <c r="H1227" s="178">
        <v>2</v>
      </c>
      <c r="I1227" s="179"/>
      <c r="J1227" s="180">
        <f t="shared" si="20"/>
        <v>0</v>
      </c>
      <c r="K1227" s="176" t="s">
        <v>5</v>
      </c>
      <c r="L1227" s="42"/>
      <c r="M1227" s="181" t="s">
        <v>5</v>
      </c>
      <c r="N1227" s="182" t="s">
        <v>49</v>
      </c>
      <c r="O1227" s="43"/>
      <c r="P1227" s="183">
        <f t="shared" si="21"/>
        <v>0</v>
      </c>
      <c r="Q1227" s="183">
        <v>0</v>
      </c>
      <c r="R1227" s="183">
        <f t="shared" si="22"/>
        <v>0</v>
      </c>
      <c r="S1227" s="183">
        <v>0</v>
      </c>
      <c r="T1227" s="184">
        <f t="shared" si="23"/>
        <v>0</v>
      </c>
      <c r="AR1227" s="24" t="s">
        <v>461</v>
      </c>
      <c r="AT1227" s="24" t="s">
        <v>135</v>
      </c>
      <c r="AU1227" s="24" t="s">
        <v>87</v>
      </c>
      <c r="AY1227" s="24" t="s">
        <v>132</v>
      </c>
      <c r="BE1227" s="185">
        <f t="shared" si="24"/>
        <v>0</v>
      </c>
      <c r="BF1227" s="185">
        <f t="shared" si="25"/>
        <v>0</v>
      </c>
      <c r="BG1227" s="185">
        <f t="shared" si="26"/>
        <v>0</v>
      </c>
      <c r="BH1227" s="185">
        <f t="shared" si="27"/>
        <v>0</v>
      </c>
      <c r="BI1227" s="185">
        <f t="shared" si="28"/>
        <v>0</v>
      </c>
      <c r="BJ1227" s="24" t="s">
        <v>25</v>
      </c>
      <c r="BK1227" s="185">
        <f t="shared" si="29"/>
        <v>0</v>
      </c>
      <c r="BL1227" s="24" t="s">
        <v>461</v>
      </c>
      <c r="BM1227" s="24" t="s">
        <v>1396</v>
      </c>
    </row>
    <row r="1228" spans="2:65" s="1" customFormat="1" ht="38.25" customHeight="1">
      <c r="B1228" s="173"/>
      <c r="C1228" s="174" t="s">
        <v>1397</v>
      </c>
      <c r="D1228" s="174" t="s">
        <v>135</v>
      </c>
      <c r="E1228" s="175" t="s">
        <v>1398</v>
      </c>
      <c r="F1228" s="176" t="s">
        <v>1399</v>
      </c>
      <c r="G1228" s="177" t="s">
        <v>846</v>
      </c>
      <c r="H1228" s="178">
        <v>1</v>
      </c>
      <c r="I1228" s="179"/>
      <c r="J1228" s="180">
        <f t="shared" si="20"/>
        <v>0</v>
      </c>
      <c r="K1228" s="176" t="s">
        <v>5</v>
      </c>
      <c r="L1228" s="42"/>
      <c r="M1228" s="181" t="s">
        <v>5</v>
      </c>
      <c r="N1228" s="182" t="s">
        <v>49</v>
      </c>
      <c r="O1228" s="43"/>
      <c r="P1228" s="183">
        <f t="shared" si="21"/>
        <v>0</v>
      </c>
      <c r="Q1228" s="183">
        <v>0</v>
      </c>
      <c r="R1228" s="183">
        <f t="shared" si="22"/>
        <v>0</v>
      </c>
      <c r="S1228" s="183">
        <v>0</v>
      </c>
      <c r="T1228" s="184">
        <f t="shared" si="23"/>
        <v>0</v>
      </c>
      <c r="AR1228" s="24" t="s">
        <v>461</v>
      </c>
      <c r="AT1228" s="24" t="s">
        <v>135</v>
      </c>
      <c r="AU1228" s="24" t="s">
        <v>87</v>
      </c>
      <c r="AY1228" s="24" t="s">
        <v>132</v>
      </c>
      <c r="BE1228" s="185">
        <f t="shared" si="24"/>
        <v>0</v>
      </c>
      <c r="BF1228" s="185">
        <f t="shared" si="25"/>
        <v>0</v>
      </c>
      <c r="BG1228" s="185">
        <f t="shared" si="26"/>
        <v>0</v>
      </c>
      <c r="BH1228" s="185">
        <f t="shared" si="27"/>
        <v>0</v>
      </c>
      <c r="BI1228" s="185">
        <f t="shared" si="28"/>
        <v>0</v>
      </c>
      <c r="BJ1228" s="24" t="s">
        <v>25</v>
      </c>
      <c r="BK1228" s="185">
        <f t="shared" si="29"/>
        <v>0</v>
      </c>
      <c r="BL1228" s="24" t="s">
        <v>461</v>
      </c>
      <c r="BM1228" s="24" t="s">
        <v>1400</v>
      </c>
    </row>
    <row r="1229" spans="2:65" s="1" customFormat="1" ht="38.25" customHeight="1">
      <c r="B1229" s="173"/>
      <c r="C1229" s="174" t="s">
        <v>1401</v>
      </c>
      <c r="D1229" s="174" t="s">
        <v>135</v>
      </c>
      <c r="E1229" s="175" t="s">
        <v>1402</v>
      </c>
      <c r="F1229" s="176" t="s">
        <v>1403</v>
      </c>
      <c r="G1229" s="177" t="s">
        <v>846</v>
      </c>
      <c r="H1229" s="178">
        <v>1</v>
      </c>
      <c r="I1229" s="179"/>
      <c r="J1229" s="180">
        <f t="shared" si="20"/>
        <v>0</v>
      </c>
      <c r="K1229" s="176" t="s">
        <v>5</v>
      </c>
      <c r="L1229" s="42"/>
      <c r="M1229" s="181" t="s">
        <v>5</v>
      </c>
      <c r="N1229" s="182" t="s">
        <v>49</v>
      </c>
      <c r="O1229" s="43"/>
      <c r="P1229" s="183">
        <f t="shared" si="21"/>
        <v>0</v>
      </c>
      <c r="Q1229" s="183">
        <v>0</v>
      </c>
      <c r="R1229" s="183">
        <f t="shared" si="22"/>
        <v>0</v>
      </c>
      <c r="S1229" s="183">
        <v>0</v>
      </c>
      <c r="T1229" s="184">
        <f t="shared" si="23"/>
        <v>0</v>
      </c>
      <c r="AR1229" s="24" t="s">
        <v>461</v>
      </c>
      <c r="AT1229" s="24" t="s">
        <v>135</v>
      </c>
      <c r="AU1229" s="24" t="s">
        <v>87</v>
      </c>
      <c r="AY1229" s="24" t="s">
        <v>132</v>
      </c>
      <c r="BE1229" s="185">
        <f t="shared" si="24"/>
        <v>0</v>
      </c>
      <c r="BF1229" s="185">
        <f t="shared" si="25"/>
        <v>0</v>
      </c>
      <c r="BG1229" s="185">
        <f t="shared" si="26"/>
        <v>0</v>
      </c>
      <c r="BH1229" s="185">
        <f t="shared" si="27"/>
        <v>0</v>
      </c>
      <c r="BI1229" s="185">
        <f t="shared" si="28"/>
        <v>0</v>
      </c>
      <c r="BJ1229" s="24" t="s">
        <v>25</v>
      </c>
      <c r="BK1229" s="185">
        <f t="shared" si="29"/>
        <v>0</v>
      </c>
      <c r="BL1229" s="24" t="s">
        <v>461</v>
      </c>
      <c r="BM1229" s="24" t="s">
        <v>1404</v>
      </c>
    </row>
    <row r="1230" spans="2:65" s="1" customFormat="1" ht="38.25" customHeight="1">
      <c r="B1230" s="173"/>
      <c r="C1230" s="174" t="s">
        <v>1405</v>
      </c>
      <c r="D1230" s="174" t="s">
        <v>135</v>
      </c>
      <c r="E1230" s="175" t="s">
        <v>1406</v>
      </c>
      <c r="F1230" s="176" t="s">
        <v>1407</v>
      </c>
      <c r="G1230" s="177" t="s">
        <v>846</v>
      </c>
      <c r="H1230" s="178">
        <v>1</v>
      </c>
      <c r="I1230" s="179"/>
      <c r="J1230" s="180">
        <f t="shared" si="20"/>
        <v>0</v>
      </c>
      <c r="K1230" s="176" t="s">
        <v>5</v>
      </c>
      <c r="L1230" s="42"/>
      <c r="M1230" s="181" t="s">
        <v>5</v>
      </c>
      <c r="N1230" s="182" t="s">
        <v>49</v>
      </c>
      <c r="O1230" s="43"/>
      <c r="P1230" s="183">
        <f t="shared" si="21"/>
        <v>0</v>
      </c>
      <c r="Q1230" s="183">
        <v>0</v>
      </c>
      <c r="R1230" s="183">
        <f t="shared" si="22"/>
        <v>0</v>
      </c>
      <c r="S1230" s="183">
        <v>0</v>
      </c>
      <c r="T1230" s="184">
        <f t="shared" si="23"/>
        <v>0</v>
      </c>
      <c r="AR1230" s="24" t="s">
        <v>461</v>
      </c>
      <c r="AT1230" s="24" t="s">
        <v>135</v>
      </c>
      <c r="AU1230" s="24" t="s">
        <v>87</v>
      </c>
      <c r="AY1230" s="24" t="s">
        <v>132</v>
      </c>
      <c r="BE1230" s="185">
        <f t="shared" si="24"/>
        <v>0</v>
      </c>
      <c r="BF1230" s="185">
        <f t="shared" si="25"/>
        <v>0</v>
      </c>
      <c r="BG1230" s="185">
        <f t="shared" si="26"/>
        <v>0</v>
      </c>
      <c r="BH1230" s="185">
        <f t="shared" si="27"/>
        <v>0</v>
      </c>
      <c r="BI1230" s="185">
        <f t="shared" si="28"/>
        <v>0</v>
      </c>
      <c r="BJ1230" s="24" t="s">
        <v>25</v>
      </c>
      <c r="BK1230" s="185">
        <f t="shared" si="29"/>
        <v>0</v>
      </c>
      <c r="BL1230" s="24" t="s">
        <v>461</v>
      </c>
      <c r="BM1230" s="24" t="s">
        <v>1408</v>
      </c>
    </row>
    <row r="1231" spans="2:65" s="1" customFormat="1" ht="25.5" customHeight="1">
      <c r="B1231" s="173"/>
      <c r="C1231" s="174" t="s">
        <v>1409</v>
      </c>
      <c r="D1231" s="174" t="s">
        <v>135</v>
      </c>
      <c r="E1231" s="175" t="s">
        <v>1410</v>
      </c>
      <c r="F1231" s="176" t="s">
        <v>1411</v>
      </c>
      <c r="G1231" s="177" t="s">
        <v>846</v>
      </c>
      <c r="H1231" s="178">
        <v>2</v>
      </c>
      <c r="I1231" s="179"/>
      <c r="J1231" s="180">
        <f t="shared" si="20"/>
        <v>0</v>
      </c>
      <c r="K1231" s="176" t="s">
        <v>5</v>
      </c>
      <c r="L1231" s="42"/>
      <c r="M1231" s="181" t="s">
        <v>5</v>
      </c>
      <c r="N1231" s="182" t="s">
        <v>49</v>
      </c>
      <c r="O1231" s="43"/>
      <c r="P1231" s="183">
        <f t="shared" si="21"/>
        <v>0</v>
      </c>
      <c r="Q1231" s="183">
        <v>0</v>
      </c>
      <c r="R1231" s="183">
        <f t="shared" si="22"/>
        <v>0</v>
      </c>
      <c r="S1231" s="183">
        <v>0</v>
      </c>
      <c r="T1231" s="184">
        <f t="shared" si="23"/>
        <v>0</v>
      </c>
      <c r="AR1231" s="24" t="s">
        <v>461</v>
      </c>
      <c r="AT1231" s="24" t="s">
        <v>135</v>
      </c>
      <c r="AU1231" s="24" t="s">
        <v>87</v>
      </c>
      <c r="AY1231" s="24" t="s">
        <v>132</v>
      </c>
      <c r="BE1231" s="185">
        <f t="shared" si="24"/>
        <v>0</v>
      </c>
      <c r="BF1231" s="185">
        <f t="shared" si="25"/>
        <v>0</v>
      </c>
      <c r="BG1231" s="185">
        <f t="shared" si="26"/>
        <v>0</v>
      </c>
      <c r="BH1231" s="185">
        <f t="shared" si="27"/>
        <v>0</v>
      </c>
      <c r="BI1231" s="185">
        <f t="shared" si="28"/>
        <v>0</v>
      </c>
      <c r="BJ1231" s="24" t="s">
        <v>25</v>
      </c>
      <c r="BK1231" s="185">
        <f t="shared" si="29"/>
        <v>0</v>
      </c>
      <c r="BL1231" s="24" t="s">
        <v>461</v>
      </c>
      <c r="BM1231" s="24" t="s">
        <v>1412</v>
      </c>
    </row>
    <row r="1232" spans="2:65" s="1" customFormat="1" ht="25.5" customHeight="1">
      <c r="B1232" s="173"/>
      <c r="C1232" s="174" t="s">
        <v>1413</v>
      </c>
      <c r="D1232" s="174" t="s">
        <v>135</v>
      </c>
      <c r="E1232" s="175" t="s">
        <v>1414</v>
      </c>
      <c r="F1232" s="176" t="s">
        <v>1415</v>
      </c>
      <c r="G1232" s="177" t="s">
        <v>163</v>
      </c>
      <c r="H1232" s="178">
        <v>25</v>
      </c>
      <c r="I1232" s="179"/>
      <c r="J1232" s="180">
        <f t="shared" si="20"/>
        <v>0</v>
      </c>
      <c r="K1232" s="176" t="s">
        <v>5</v>
      </c>
      <c r="L1232" s="42"/>
      <c r="M1232" s="181" t="s">
        <v>5</v>
      </c>
      <c r="N1232" s="182" t="s">
        <v>49</v>
      </c>
      <c r="O1232" s="43"/>
      <c r="P1232" s="183">
        <f t="shared" si="21"/>
        <v>0</v>
      </c>
      <c r="Q1232" s="183">
        <v>0</v>
      </c>
      <c r="R1232" s="183">
        <f t="shared" si="22"/>
        <v>0</v>
      </c>
      <c r="S1232" s="183">
        <v>0</v>
      </c>
      <c r="T1232" s="184">
        <f t="shared" si="23"/>
        <v>0</v>
      </c>
      <c r="AR1232" s="24" t="s">
        <v>461</v>
      </c>
      <c r="AT1232" s="24" t="s">
        <v>135</v>
      </c>
      <c r="AU1232" s="24" t="s">
        <v>87</v>
      </c>
      <c r="AY1232" s="24" t="s">
        <v>132</v>
      </c>
      <c r="BE1232" s="185">
        <f t="shared" si="24"/>
        <v>0</v>
      </c>
      <c r="BF1232" s="185">
        <f t="shared" si="25"/>
        <v>0</v>
      </c>
      <c r="BG1232" s="185">
        <f t="shared" si="26"/>
        <v>0</v>
      </c>
      <c r="BH1232" s="185">
        <f t="shared" si="27"/>
        <v>0</v>
      </c>
      <c r="BI1232" s="185">
        <f t="shared" si="28"/>
        <v>0</v>
      </c>
      <c r="BJ1232" s="24" t="s">
        <v>25</v>
      </c>
      <c r="BK1232" s="185">
        <f t="shared" si="29"/>
        <v>0</v>
      </c>
      <c r="BL1232" s="24" t="s">
        <v>461</v>
      </c>
      <c r="BM1232" s="24" t="s">
        <v>1416</v>
      </c>
    </row>
    <row r="1233" spans="2:65" s="11" customFormat="1" ht="13.5">
      <c r="B1233" s="186"/>
      <c r="D1233" s="187" t="s">
        <v>141</v>
      </c>
      <c r="E1233" s="188" t="s">
        <v>5</v>
      </c>
      <c r="F1233" s="189" t="s">
        <v>1417</v>
      </c>
      <c r="H1233" s="188" t="s">
        <v>5</v>
      </c>
      <c r="I1233" s="190"/>
      <c r="L1233" s="186"/>
      <c r="M1233" s="191"/>
      <c r="N1233" s="192"/>
      <c r="O1233" s="192"/>
      <c r="P1233" s="192"/>
      <c r="Q1233" s="192"/>
      <c r="R1233" s="192"/>
      <c r="S1233" s="192"/>
      <c r="T1233" s="193"/>
      <c r="AT1233" s="188" t="s">
        <v>141</v>
      </c>
      <c r="AU1233" s="188" t="s">
        <v>87</v>
      </c>
      <c r="AV1233" s="11" t="s">
        <v>25</v>
      </c>
      <c r="AW1233" s="11" t="s">
        <v>41</v>
      </c>
      <c r="AX1233" s="11" t="s">
        <v>78</v>
      </c>
      <c r="AY1233" s="188" t="s">
        <v>132</v>
      </c>
    </row>
    <row r="1234" spans="2:65" s="12" customFormat="1" ht="13.5">
      <c r="B1234" s="194"/>
      <c r="D1234" s="187" t="s">
        <v>141</v>
      </c>
      <c r="E1234" s="195" t="s">
        <v>5</v>
      </c>
      <c r="F1234" s="196" t="s">
        <v>1418</v>
      </c>
      <c r="H1234" s="197">
        <v>1</v>
      </c>
      <c r="I1234" s="198"/>
      <c r="L1234" s="194"/>
      <c r="M1234" s="199"/>
      <c r="N1234" s="200"/>
      <c r="O1234" s="200"/>
      <c r="P1234" s="200"/>
      <c r="Q1234" s="200"/>
      <c r="R1234" s="200"/>
      <c r="S1234" s="200"/>
      <c r="T1234" s="201"/>
      <c r="AT1234" s="195" t="s">
        <v>141</v>
      </c>
      <c r="AU1234" s="195" t="s">
        <v>87</v>
      </c>
      <c r="AV1234" s="12" t="s">
        <v>87</v>
      </c>
      <c r="AW1234" s="12" t="s">
        <v>41</v>
      </c>
      <c r="AX1234" s="12" t="s">
        <v>78</v>
      </c>
      <c r="AY1234" s="195" t="s">
        <v>132</v>
      </c>
    </row>
    <row r="1235" spans="2:65" s="12" customFormat="1" ht="13.5">
      <c r="B1235" s="194"/>
      <c r="D1235" s="187" t="s">
        <v>141</v>
      </c>
      <c r="E1235" s="195" t="s">
        <v>5</v>
      </c>
      <c r="F1235" s="196" t="s">
        <v>1419</v>
      </c>
      <c r="H1235" s="197">
        <v>1</v>
      </c>
      <c r="I1235" s="198"/>
      <c r="L1235" s="194"/>
      <c r="M1235" s="199"/>
      <c r="N1235" s="200"/>
      <c r="O1235" s="200"/>
      <c r="P1235" s="200"/>
      <c r="Q1235" s="200"/>
      <c r="R1235" s="200"/>
      <c r="S1235" s="200"/>
      <c r="T1235" s="201"/>
      <c r="AT1235" s="195" t="s">
        <v>141</v>
      </c>
      <c r="AU1235" s="195" t="s">
        <v>87</v>
      </c>
      <c r="AV1235" s="12" t="s">
        <v>87</v>
      </c>
      <c r="AW1235" s="12" t="s">
        <v>41</v>
      </c>
      <c r="AX1235" s="12" t="s">
        <v>78</v>
      </c>
      <c r="AY1235" s="195" t="s">
        <v>132</v>
      </c>
    </row>
    <row r="1236" spans="2:65" s="12" customFormat="1" ht="13.5">
      <c r="B1236" s="194"/>
      <c r="D1236" s="187" t="s">
        <v>141</v>
      </c>
      <c r="E1236" s="195" t="s">
        <v>5</v>
      </c>
      <c r="F1236" s="196" t="s">
        <v>1420</v>
      </c>
      <c r="H1236" s="197">
        <v>3</v>
      </c>
      <c r="I1236" s="198"/>
      <c r="L1236" s="194"/>
      <c r="M1236" s="199"/>
      <c r="N1236" s="200"/>
      <c r="O1236" s="200"/>
      <c r="P1236" s="200"/>
      <c r="Q1236" s="200"/>
      <c r="R1236" s="200"/>
      <c r="S1236" s="200"/>
      <c r="T1236" s="201"/>
      <c r="AT1236" s="195" t="s">
        <v>141</v>
      </c>
      <c r="AU1236" s="195" t="s">
        <v>87</v>
      </c>
      <c r="AV1236" s="12" t="s">
        <v>87</v>
      </c>
      <c r="AW1236" s="12" t="s">
        <v>41</v>
      </c>
      <c r="AX1236" s="12" t="s">
        <v>78</v>
      </c>
      <c r="AY1236" s="195" t="s">
        <v>132</v>
      </c>
    </row>
    <row r="1237" spans="2:65" s="12" customFormat="1" ht="13.5">
      <c r="B1237" s="194"/>
      <c r="D1237" s="187" t="s">
        <v>141</v>
      </c>
      <c r="E1237" s="195" t="s">
        <v>5</v>
      </c>
      <c r="F1237" s="196" t="s">
        <v>1421</v>
      </c>
      <c r="H1237" s="197">
        <v>4</v>
      </c>
      <c r="I1237" s="198"/>
      <c r="L1237" s="194"/>
      <c r="M1237" s="199"/>
      <c r="N1237" s="200"/>
      <c r="O1237" s="200"/>
      <c r="P1237" s="200"/>
      <c r="Q1237" s="200"/>
      <c r="R1237" s="200"/>
      <c r="S1237" s="200"/>
      <c r="T1237" s="201"/>
      <c r="AT1237" s="195" t="s">
        <v>141</v>
      </c>
      <c r="AU1237" s="195" t="s">
        <v>87</v>
      </c>
      <c r="AV1237" s="12" t="s">
        <v>87</v>
      </c>
      <c r="AW1237" s="12" t="s">
        <v>41</v>
      </c>
      <c r="AX1237" s="12" t="s">
        <v>78</v>
      </c>
      <c r="AY1237" s="195" t="s">
        <v>132</v>
      </c>
    </row>
    <row r="1238" spans="2:65" s="12" customFormat="1" ht="13.5">
      <c r="B1238" s="194"/>
      <c r="D1238" s="187" t="s">
        <v>141</v>
      </c>
      <c r="E1238" s="195" t="s">
        <v>5</v>
      </c>
      <c r="F1238" s="196" t="s">
        <v>1422</v>
      </c>
      <c r="H1238" s="197">
        <v>1</v>
      </c>
      <c r="I1238" s="198"/>
      <c r="L1238" s="194"/>
      <c r="M1238" s="199"/>
      <c r="N1238" s="200"/>
      <c r="O1238" s="200"/>
      <c r="P1238" s="200"/>
      <c r="Q1238" s="200"/>
      <c r="R1238" s="200"/>
      <c r="S1238" s="200"/>
      <c r="T1238" s="201"/>
      <c r="AT1238" s="195" t="s">
        <v>141</v>
      </c>
      <c r="AU1238" s="195" t="s">
        <v>87</v>
      </c>
      <c r="AV1238" s="12" t="s">
        <v>87</v>
      </c>
      <c r="AW1238" s="12" t="s">
        <v>41</v>
      </c>
      <c r="AX1238" s="12" t="s">
        <v>78</v>
      </c>
      <c r="AY1238" s="195" t="s">
        <v>132</v>
      </c>
    </row>
    <row r="1239" spans="2:65" s="12" customFormat="1" ht="13.5">
      <c r="B1239" s="194"/>
      <c r="D1239" s="187" t="s">
        <v>141</v>
      </c>
      <c r="E1239" s="195" t="s">
        <v>5</v>
      </c>
      <c r="F1239" s="196" t="s">
        <v>1423</v>
      </c>
      <c r="H1239" s="197">
        <v>4</v>
      </c>
      <c r="I1239" s="198"/>
      <c r="L1239" s="194"/>
      <c r="M1239" s="199"/>
      <c r="N1239" s="200"/>
      <c r="O1239" s="200"/>
      <c r="P1239" s="200"/>
      <c r="Q1239" s="200"/>
      <c r="R1239" s="200"/>
      <c r="S1239" s="200"/>
      <c r="T1239" s="201"/>
      <c r="AT1239" s="195" t="s">
        <v>141</v>
      </c>
      <c r="AU1239" s="195" t="s">
        <v>87</v>
      </c>
      <c r="AV1239" s="12" t="s">
        <v>87</v>
      </c>
      <c r="AW1239" s="12" t="s">
        <v>41</v>
      </c>
      <c r="AX1239" s="12" t="s">
        <v>78</v>
      </c>
      <c r="AY1239" s="195" t="s">
        <v>132</v>
      </c>
    </row>
    <row r="1240" spans="2:65" s="12" customFormat="1" ht="13.5">
      <c r="B1240" s="194"/>
      <c r="D1240" s="187" t="s">
        <v>141</v>
      </c>
      <c r="E1240" s="195" t="s">
        <v>5</v>
      </c>
      <c r="F1240" s="196" t="s">
        <v>1424</v>
      </c>
      <c r="H1240" s="197">
        <v>1</v>
      </c>
      <c r="I1240" s="198"/>
      <c r="L1240" s="194"/>
      <c r="M1240" s="199"/>
      <c r="N1240" s="200"/>
      <c r="O1240" s="200"/>
      <c r="P1240" s="200"/>
      <c r="Q1240" s="200"/>
      <c r="R1240" s="200"/>
      <c r="S1240" s="200"/>
      <c r="T1240" s="201"/>
      <c r="AT1240" s="195" t="s">
        <v>141</v>
      </c>
      <c r="AU1240" s="195" t="s">
        <v>87</v>
      </c>
      <c r="AV1240" s="12" t="s">
        <v>87</v>
      </c>
      <c r="AW1240" s="12" t="s">
        <v>41</v>
      </c>
      <c r="AX1240" s="12" t="s">
        <v>78</v>
      </c>
      <c r="AY1240" s="195" t="s">
        <v>132</v>
      </c>
    </row>
    <row r="1241" spans="2:65" s="12" customFormat="1" ht="13.5">
      <c r="B1241" s="194"/>
      <c r="D1241" s="187" t="s">
        <v>141</v>
      </c>
      <c r="E1241" s="195" t="s">
        <v>5</v>
      </c>
      <c r="F1241" s="196" t="s">
        <v>1425</v>
      </c>
      <c r="H1241" s="197">
        <v>4</v>
      </c>
      <c r="I1241" s="198"/>
      <c r="L1241" s="194"/>
      <c r="M1241" s="199"/>
      <c r="N1241" s="200"/>
      <c r="O1241" s="200"/>
      <c r="P1241" s="200"/>
      <c r="Q1241" s="200"/>
      <c r="R1241" s="200"/>
      <c r="S1241" s="200"/>
      <c r="T1241" s="201"/>
      <c r="AT1241" s="195" t="s">
        <v>141</v>
      </c>
      <c r="AU1241" s="195" t="s">
        <v>87</v>
      </c>
      <c r="AV1241" s="12" t="s">
        <v>87</v>
      </c>
      <c r="AW1241" s="12" t="s">
        <v>41</v>
      </c>
      <c r="AX1241" s="12" t="s">
        <v>78</v>
      </c>
      <c r="AY1241" s="195" t="s">
        <v>132</v>
      </c>
    </row>
    <row r="1242" spans="2:65" s="12" customFormat="1" ht="13.5">
      <c r="B1242" s="194"/>
      <c r="D1242" s="187" t="s">
        <v>141</v>
      </c>
      <c r="E1242" s="195" t="s">
        <v>5</v>
      </c>
      <c r="F1242" s="196" t="s">
        <v>1426</v>
      </c>
      <c r="H1242" s="197">
        <v>1</v>
      </c>
      <c r="I1242" s="198"/>
      <c r="L1242" s="194"/>
      <c r="M1242" s="199"/>
      <c r="N1242" s="200"/>
      <c r="O1242" s="200"/>
      <c r="P1242" s="200"/>
      <c r="Q1242" s="200"/>
      <c r="R1242" s="200"/>
      <c r="S1242" s="200"/>
      <c r="T1242" s="201"/>
      <c r="AT1242" s="195" t="s">
        <v>141</v>
      </c>
      <c r="AU1242" s="195" t="s">
        <v>87</v>
      </c>
      <c r="AV1242" s="12" t="s">
        <v>87</v>
      </c>
      <c r="AW1242" s="12" t="s">
        <v>41</v>
      </c>
      <c r="AX1242" s="12" t="s">
        <v>78</v>
      </c>
      <c r="AY1242" s="195" t="s">
        <v>132</v>
      </c>
    </row>
    <row r="1243" spans="2:65" s="12" customFormat="1" ht="13.5">
      <c r="B1243" s="194"/>
      <c r="D1243" s="187" t="s">
        <v>141</v>
      </c>
      <c r="E1243" s="195" t="s">
        <v>5</v>
      </c>
      <c r="F1243" s="196" t="s">
        <v>1427</v>
      </c>
      <c r="H1243" s="197">
        <v>4</v>
      </c>
      <c r="I1243" s="198"/>
      <c r="L1243" s="194"/>
      <c r="M1243" s="199"/>
      <c r="N1243" s="200"/>
      <c r="O1243" s="200"/>
      <c r="P1243" s="200"/>
      <c r="Q1243" s="200"/>
      <c r="R1243" s="200"/>
      <c r="S1243" s="200"/>
      <c r="T1243" s="201"/>
      <c r="AT1243" s="195" t="s">
        <v>141</v>
      </c>
      <c r="AU1243" s="195" t="s">
        <v>87</v>
      </c>
      <c r="AV1243" s="12" t="s">
        <v>87</v>
      </c>
      <c r="AW1243" s="12" t="s">
        <v>41</v>
      </c>
      <c r="AX1243" s="12" t="s">
        <v>78</v>
      </c>
      <c r="AY1243" s="195" t="s">
        <v>132</v>
      </c>
    </row>
    <row r="1244" spans="2:65" s="12" customFormat="1" ht="13.5">
      <c r="B1244" s="194"/>
      <c r="D1244" s="187" t="s">
        <v>141</v>
      </c>
      <c r="E1244" s="195" t="s">
        <v>5</v>
      </c>
      <c r="F1244" s="196" t="s">
        <v>1428</v>
      </c>
      <c r="H1244" s="197">
        <v>1</v>
      </c>
      <c r="I1244" s="198"/>
      <c r="L1244" s="194"/>
      <c r="M1244" s="199"/>
      <c r="N1244" s="200"/>
      <c r="O1244" s="200"/>
      <c r="P1244" s="200"/>
      <c r="Q1244" s="200"/>
      <c r="R1244" s="200"/>
      <c r="S1244" s="200"/>
      <c r="T1244" s="201"/>
      <c r="AT1244" s="195" t="s">
        <v>141</v>
      </c>
      <c r="AU1244" s="195" t="s">
        <v>87</v>
      </c>
      <c r="AV1244" s="12" t="s">
        <v>87</v>
      </c>
      <c r="AW1244" s="12" t="s">
        <v>41</v>
      </c>
      <c r="AX1244" s="12" t="s">
        <v>78</v>
      </c>
      <c r="AY1244" s="195" t="s">
        <v>132</v>
      </c>
    </row>
    <row r="1245" spans="2:65" s="14" customFormat="1" ht="13.5">
      <c r="B1245" s="210"/>
      <c r="D1245" s="187" t="s">
        <v>141</v>
      </c>
      <c r="E1245" s="211" t="s">
        <v>5</v>
      </c>
      <c r="F1245" s="212" t="s">
        <v>160</v>
      </c>
      <c r="H1245" s="213">
        <v>25</v>
      </c>
      <c r="I1245" s="214"/>
      <c r="L1245" s="210"/>
      <c r="M1245" s="215"/>
      <c r="N1245" s="216"/>
      <c r="O1245" s="216"/>
      <c r="P1245" s="216"/>
      <c r="Q1245" s="216"/>
      <c r="R1245" s="216"/>
      <c r="S1245" s="216"/>
      <c r="T1245" s="217"/>
      <c r="AT1245" s="211" t="s">
        <v>141</v>
      </c>
      <c r="AU1245" s="211" t="s">
        <v>87</v>
      </c>
      <c r="AV1245" s="14" t="s">
        <v>139</v>
      </c>
      <c r="AW1245" s="14" t="s">
        <v>41</v>
      </c>
      <c r="AX1245" s="14" t="s">
        <v>25</v>
      </c>
      <c r="AY1245" s="211" t="s">
        <v>132</v>
      </c>
    </row>
    <row r="1246" spans="2:65" s="1" customFormat="1" ht="16.5" customHeight="1">
      <c r="B1246" s="173"/>
      <c r="C1246" s="174" t="s">
        <v>1429</v>
      </c>
      <c r="D1246" s="174" t="s">
        <v>135</v>
      </c>
      <c r="E1246" s="175" t="s">
        <v>1430</v>
      </c>
      <c r="F1246" s="176" t="s">
        <v>1431</v>
      </c>
      <c r="G1246" s="177" t="s">
        <v>846</v>
      </c>
      <c r="H1246" s="178">
        <v>141</v>
      </c>
      <c r="I1246" s="179"/>
      <c r="J1246" s="180">
        <f>ROUND(I1246*H1246,2)</f>
        <v>0</v>
      </c>
      <c r="K1246" s="176" t="s">
        <v>5</v>
      </c>
      <c r="L1246" s="42"/>
      <c r="M1246" s="181" t="s">
        <v>5</v>
      </c>
      <c r="N1246" s="182" t="s">
        <v>49</v>
      </c>
      <c r="O1246" s="43"/>
      <c r="P1246" s="183">
        <f>O1246*H1246</f>
        <v>0</v>
      </c>
      <c r="Q1246" s="183">
        <v>0</v>
      </c>
      <c r="R1246" s="183">
        <f>Q1246*H1246</f>
        <v>0</v>
      </c>
      <c r="S1246" s="183">
        <v>1.2500000000000001E-2</v>
      </c>
      <c r="T1246" s="184">
        <f>S1246*H1246</f>
        <v>1.7625000000000002</v>
      </c>
      <c r="AR1246" s="24" t="s">
        <v>461</v>
      </c>
      <c r="AT1246" s="24" t="s">
        <v>135</v>
      </c>
      <c r="AU1246" s="24" t="s">
        <v>87</v>
      </c>
      <c r="AY1246" s="24" t="s">
        <v>132</v>
      </c>
      <c r="BE1246" s="185">
        <f>IF(N1246="základní",J1246,0)</f>
        <v>0</v>
      </c>
      <c r="BF1246" s="185">
        <f>IF(N1246="snížená",J1246,0)</f>
        <v>0</v>
      </c>
      <c r="BG1246" s="185">
        <f>IF(N1246="zákl. přenesená",J1246,0)</f>
        <v>0</v>
      </c>
      <c r="BH1246" s="185">
        <f>IF(N1246="sníž. přenesená",J1246,0)</f>
        <v>0</v>
      </c>
      <c r="BI1246" s="185">
        <f>IF(N1246="nulová",J1246,0)</f>
        <v>0</v>
      </c>
      <c r="BJ1246" s="24" t="s">
        <v>25</v>
      </c>
      <c r="BK1246" s="185">
        <f>ROUND(I1246*H1246,2)</f>
        <v>0</v>
      </c>
      <c r="BL1246" s="24" t="s">
        <v>461</v>
      </c>
      <c r="BM1246" s="24" t="s">
        <v>1432</v>
      </c>
    </row>
    <row r="1247" spans="2:65" s="11" customFormat="1" ht="13.5">
      <c r="B1247" s="186"/>
      <c r="D1247" s="187" t="s">
        <v>141</v>
      </c>
      <c r="E1247" s="188" t="s">
        <v>5</v>
      </c>
      <c r="F1247" s="189" t="s">
        <v>1433</v>
      </c>
      <c r="H1247" s="188" t="s">
        <v>5</v>
      </c>
      <c r="I1247" s="190"/>
      <c r="L1247" s="186"/>
      <c r="M1247" s="191"/>
      <c r="N1247" s="192"/>
      <c r="O1247" s="192"/>
      <c r="P1247" s="192"/>
      <c r="Q1247" s="192"/>
      <c r="R1247" s="192"/>
      <c r="S1247" s="192"/>
      <c r="T1247" s="193"/>
      <c r="AT1247" s="188" t="s">
        <v>141</v>
      </c>
      <c r="AU1247" s="188" t="s">
        <v>87</v>
      </c>
      <c r="AV1247" s="11" t="s">
        <v>25</v>
      </c>
      <c r="AW1247" s="11" t="s">
        <v>41</v>
      </c>
      <c r="AX1247" s="11" t="s">
        <v>78</v>
      </c>
      <c r="AY1247" s="188" t="s">
        <v>132</v>
      </c>
    </row>
    <row r="1248" spans="2:65" s="12" customFormat="1" ht="13.5">
      <c r="B1248" s="194"/>
      <c r="D1248" s="187" t="s">
        <v>141</v>
      </c>
      <c r="E1248" s="195" t="s">
        <v>5</v>
      </c>
      <c r="F1248" s="196" t="s">
        <v>1434</v>
      </c>
      <c r="H1248" s="197">
        <v>56</v>
      </c>
      <c r="I1248" s="198"/>
      <c r="L1248" s="194"/>
      <c r="M1248" s="199"/>
      <c r="N1248" s="200"/>
      <c r="O1248" s="200"/>
      <c r="P1248" s="200"/>
      <c r="Q1248" s="200"/>
      <c r="R1248" s="200"/>
      <c r="S1248" s="200"/>
      <c r="T1248" s="201"/>
      <c r="AT1248" s="195" t="s">
        <v>141</v>
      </c>
      <c r="AU1248" s="195" t="s">
        <v>87</v>
      </c>
      <c r="AV1248" s="12" t="s">
        <v>87</v>
      </c>
      <c r="AW1248" s="12" t="s">
        <v>41</v>
      </c>
      <c r="AX1248" s="12" t="s">
        <v>78</v>
      </c>
      <c r="AY1248" s="195" t="s">
        <v>132</v>
      </c>
    </row>
    <row r="1249" spans="2:65" s="12" customFormat="1" ht="13.5">
      <c r="B1249" s="194"/>
      <c r="D1249" s="187" t="s">
        <v>141</v>
      </c>
      <c r="E1249" s="195" t="s">
        <v>5</v>
      </c>
      <c r="F1249" s="196" t="s">
        <v>1435</v>
      </c>
      <c r="H1249" s="197">
        <v>9</v>
      </c>
      <c r="I1249" s="198"/>
      <c r="L1249" s="194"/>
      <c r="M1249" s="199"/>
      <c r="N1249" s="200"/>
      <c r="O1249" s="200"/>
      <c r="P1249" s="200"/>
      <c r="Q1249" s="200"/>
      <c r="R1249" s="200"/>
      <c r="S1249" s="200"/>
      <c r="T1249" s="201"/>
      <c r="AT1249" s="195" t="s">
        <v>141</v>
      </c>
      <c r="AU1249" s="195" t="s">
        <v>87</v>
      </c>
      <c r="AV1249" s="12" t="s">
        <v>87</v>
      </c>
      <c r="AW1249" s="12" t="s">
        <v>41</v>
      </c>
      <c r="AX1249" s="12" t="s">
        <v>78</v>
      </c>
      <c r="AY1249" s="195" t="s">
        <v>132</v>
      </c>
    </row>
    <row r="1250" spans="2:65" s="12" customFormat="1" ht="13.5">
      <c r="B1250" s="194"/>
      <c r="D1250" s="187" t="s">
        <v>141</v>
      </c>
      <c r="E1250" s="195" t="s">
        <v>5</v>
      </c>
      <c r="F1250" s="196" t="s">
        <v>1436</v>
      </c>
      <c r="H1250" s="197">
        <v>12</v>
      </c>
      <c r="I1250" s="198"/>
      <c r="L1250" s="194"/>
      <c r="M1250" s="199"/>
      <c r="N1250" s="200"/>
      <c r="O1250" s="200"/>
      <c r="P1250" s="200"/>
      <c r="Q1250" s="200"/>
      <c r="R1250" s="200"/>
      <c r="S1250" s="200"/>
      <c r="T1250" s="201"/>
      <c r="AT1250" s="195" t="s">
        <v>141</v>
      </c>
      <c r="AU1250" s="195" t="s">
        <v>87</v>
      </c>
      <c r="AV1250" s="12" t="s">
        <v>87</v>
      </c>
      <c r="AW1250" s="12" t="s">
        <v>41</v>
      </c>
      <c r="AX1250" s="12" t="s">
        <v>78</v>
      </c>
      <c r="AY1250" s="195" t="s">
        <v>132</v>
      </c>
    </row>
    <row r="1251" spans="2:65" s="12" customFormat="1" ht="13.5">
      <c r="B1251" s="194"/>
      <c r="D1251" s="187" t="s">
        <v>141</v>
      </c>
      <c r="E1251" s="195" t="s">
        <v>5</v>
      </c>
      <c r="F1251" s="196" t="s">
        <v>1437</v>
      </c>
      <c r="H1251" s="197">
        <v>20</v>
      </c>
      <c r="I1251" s="198"/>
      <c r="L1251" s="194"/>
      <c r="M1251" s="199"/>
      <c r="N1251" s="200"/>
      <c r="O1251" s="200"/>
      <c r="P1251" s="200"/>
      <c r="Q1251" s="200"/>
      <c r="R1251" s="200"/>
      <c r="S1251" s="200"/>
      <c r="T1251" s="201"/>
      <c r="AT1251" s="195" t="s">
        <v>141</v>
      </c>
      <c r="AU1251" s="195" t="s">
        <v>87</v>
      </c>
      <c r="AV1251" s="12" t="s">
        <v>87</v>
      </c>
      <c r="AW1251" s="12" t="s">
        <v>41</v>
      </c>
      <c r="AX1251" s="12" t="s">
        <v>78</v>
      </c>
      <c r="AY1251" s="195" t="s">
        <v>132</v>
      </c>
    </row>
    <row r="1252" spans="2:65" s="12" customFormat="1" ht="13.5">
      <c r="B1252" s="194"/>
      <c r="D1252" s="187" t="s">
        <v>141</v>
      </c>
      <c r="E1252" s="195" t="s">
        <v>5</v>
      </c>
      <c r="F1252" s="196" t="s">
        <v>1438</v>
      </c>
      <c r="H1252" s="197">
        <v>20</v>
      </c>
      <c r="I1252" s="198"/>
      <c r="L1252" s="194"/>
      <c r="M1252" s="199"/>
      <c r="N1252" s="200"/>
      <c r="O1252" s="200"/>
      <c r="P1252" s="200"/>
      <c r="Q1252" s="200"/>
      <c r="R1252" s="200"/>
      <c r="S1252" s="200"/>
      <c r="T1252" s="201"/>
      <c r="AT1252" s="195" t="s">
        <v>141</v>
      </c>
      <c r="AU1252" s="195" t="s">
        <v>87</v>
      </c>
      <c r="AV1252" s="12" t="s">
        <v>87</v>
      </c>
      <c r="AW1252" s="12" t="s">
        <v>41</v>
      </c>
      <c r="AX1252" s="12" t="s">
        <v>78</v>
      </c>
      <c r="AY1252" s="195" t="s">
        <v>132</v>
      </c>
    </row>
    <row r="1253" spans="2:65" s="12" customFormat="1" ht="13.5">
      <c r="B1253" s="194"/>
      <c r="D1253" s="187" t="s">
        <v>141</v>
      </c>
      <c r="E1253" s="195" t="s">
        <v>5</v>
      </c>
      <c r="F1253" s="196" t="s">
        <v>1439</v>
      </c>
      <c r="H1253" s="197">
        <v>20</v>
      </c>
      <c r="I1253" s="198"/>
      <c r="L1253" s="194"/>
      <c r="M1253" s="199"/>
      <c r="N1253" s="200"/>
      <c r="O1253" s="200"/>
      <c r="P1253" s="200"/>
      <c r="Q1253" s="200"/>
      <c r="R1253" s="200"/>
      <c r="S1253" s="200"/>
      <c r="T1253" s="201"/>
      <c r="AT1253" s="195" t="s">
        <v>141</v>
      </c>
      <c r="AU1253" s="195" t="s">
        <v>87</v>
      </c>
      <c r="AV1253" s="12" t="s">
        <v>87</v>
      </c>
      <c r="AW1253" s="12" t="s">
        <v>41</v>
      </c>
      <c r="AX1253" s="12" t="s">
        <v>78</v>
      </c>
      <c r="AY1253" s="195" t="s">
        <v>132</v>
      </c>
    </row>
    <row r="1254" spans="2:65" s="12" customFormat="1" ht="13.5">
      <c r="B1254" s="194"/>
      <c r="D1254" s="187" t="s">
        <v>141</v>
      </c>
      <c r="E1254" s="195" t="s">
        <v>5</v>
      </c>
      <c r="F1254" s="196" t="s">
        <v>1440</v>
      </c>
      <c r="H1254" s="197">
        <v>4</v>
      </c>
      <c r="I1254" s="198"/>
      <c r="L1254" s="194"/>
      <c r="M1254" s="199"/>
      <c r="N1254" s="200"/>
      <c r="O1254" s="200"/>
      <c r="P1254" s="200"/>
      <c r="Q1254" s="200"/>
      <c r="R1254" s="200"/>
      <c r="S1254" s="200"/>
      <c r="T1254" s="201"/>
      <c r="AT1254" s="195" t="s">
        <v>141</v>
      </c>
      <c r="AU1254" s="195" t="s">
        <v>87</v>
      </c>
      <c r="AV1254" s="12" t="s">
        <v>87</v>
      </c>
      <c r="AW1254" s="12" t="s">
        <v>41</v>
      </c>
      <c r="AX1254" s="12" t="s">
        <v>78</v>
      </c>
      <c r="AY1254" s="195" t="s">
        <v>132</v>
      </c>
    </row>
    <row r="1255" spans="2:65" s="14" customFormat="1" ht="13.5">
      <c r="B1255" s="210"/>
      <c r="D1255" s="187" t="s">
        <v>141</v>
      </c>
      <c r="E1255" s="211" t="s">
        <v>5</v>
      </c>
      <c r="F1255" s="212" t="s">
        <v>160</v>
      </c>
      <c r="H1255" s="213">
        <v>141</v>
      </c>
      <c r="I1255" s="214"/>
      <c r="L1255" s="210"/>
      <c r="M1255" s="215"/>
      <c r="N1255" s="216"/>
      <c r="O1255" s="216"/>
      <c r="P1255" s="216"/>
      <c r="Q1255" s="216"/>
      <c r="R1255" s="216"/>
      <c r="S1255" s="216"/>
      <c r="T1255" s="217"/>
      <c r="AT1255" s="211" t="s">
        <v>141</v>
      </c>
      <c r="AU1255" s="211" t="s">
        <v>87</v>
      </c>
      <c r="AV1255" s="14" t="s">
        <v>139</v>
      </c>
      <c r="AW1255" s="14" t="s">
        <v>41</v>
      </c>
      <c r="AX1255" s="14" t="s">
        <v>25</v>
      </c>
      <c r="AY1255" s="211" t="s">
        <v>132</v>
      </c>
    </row>
    <row r="1256" spans="2:65" s="1" customFormat="1" ht="25.5" customHeight="1">
      <c r="B1256" s="173"/>
      <c r="C1256" s="174" t="s">
        <v>1441</v>
      </c>
      <c r="D1256" s="174" t="s">
        <v>135</v>
      </c>
      <c r="E1256" s="175" t="s">
        <v>1442</v>
      </c>
      <c r="F1256" s="176" t="s">
        <v>1443</v>
      </c>
      <c r="G1256" s="177" t="s">
        <v>846</v>
      </c>
      <c r="H1256" s="178">
        <v>2</v>
      </c>
      <c r="I1256" s="179"/>
      <c r="J1256" s="180">
        <f t="shared" ref="J1256:J1274" si="30">ROUND(I1256*H1256,2)</f>
        <v>0</v>
      </c>
      <c r="K1256" s="176" t="s">
        <v>5</v>
      </c>
      <c r="L1256" s="42"/>
      <c r="M1256" s="181" t="s">
        <v>5</v>
      </c>
      <c r="N1256" s="182" t="s">
        <v>49</v>
      </c>
      <c r="O1256" s="43"/>
      <c r="P1256" s="183">
        <f t="shared" ref="P1256:P1274" si="31">O1256*H1256</f>
        <v>0</v>
      </c>
      <c r="Q1256" s="183">
        <v>0</v>
      </c>
      <c r="R1256" s="183">
        <f t="shared" ref="R1256:R1274" si="32">Q1256*H1256</f>
        <v>0</v>
      </c>
      <c r="S1256" s="183">
        <v>2.4199999999999999E-2</v>
      </c>
      <c r="T1256" s="184">
        <f t="shared" ref="T1256:T1274" si="33">S1256*H1256</f>
        <v>4.8399999999999999E-2</v>
      </c>
      <c r="AR1256" s="24" t="s">
        <v>461</v>
      </c>
      <c r="AT1256" s="24" t="s">
        <v>135</v>
      </c>
      <c r="AU1256" s="24" t="s">
        <v>87</v>
      </c>
      <c r="AY1256" s="24" t="s">
        <v>132</v>
      </c>
      <c r="BE1256" s="185">
        <f t="shared" ref="BE1256:BE1274" si="34">IF(N1256="základní",J1256,0)</f>
        <v>0</v>
      </c>
      <c r="BF1256" s="185">
        <f t="shared" ref="BF1256:BF1274" si="35">IF(N1256="snížená",J1256,0)</f>
        <v>0</v>
      </c>
      <c r="BG1256" s="185">
        <f t="shared" ref="BG1256:BG1274" si="36">IF(N1256="zákl. přenesená",J1256,0)</f>
        <v>0</v>
      </c>
      <c r="BH1256" s="185">
        <f t="shared" ref="BH1256:BH1274" si="37">IF(N1256="sníž. přenesená",J1256,0)</f>
        <v>0</v>
      </c>
      <c r="BI1256" s="185">
        <f t="shared" ref="BI1256:BI1274" si="38">IF(N1256="nulová",J1256,0)</f>
        <v>0</v>
      </c>
      <c r="BJ1256" s="24" t="s">
        <v>25</v>
      </c>
      <c r="BK1256" s="185">
        <f t="shared" ref="BK1256:BK1274" si="39">ROUND(I1256*H1256,2)</f>
        <v>0</v>
      </c>
      <c r="BL1256" s="24" t="s">
        <v>461</v>
      </c>
      <c r="BM1256" s="24" t="s">
        <v>1444</v>
      </c>
    </row>
    <row r="1257" spans="2:65" s="1" customFormat="1" ht="25.5" customHeight="1">
      <c r="B1257" s="173"/>
      <c r="C1257" s="174" t="s">
        <v>1445</v>
      </c>
      <c r="D1257" s="174" t="s">
        <v>135</v>
      </c>
      <c r="E1257" s="175" t="s">
        <v>1446</v>
      </c>
      <c r="F1257" s="176" t="s">
        <v>1447</v>
      </c>
      <c r="G1257" s="177" t="s">
        <v>846</v>
      </c>
      <c r="H1257" s="178">
        <v>2</v>
      </c>
      <c r="I1257" s="179"/>
      <c r="J1257" s="180">
        <f t="shared" si="30"/>
        <v>0</v>
      </c>
      <c r="K1257" s="176" t="s">
        <v>5</v>
      </c>
      <c r="L1257" s="42"/>
      <c r="M1257" s="181" t="s">
        <v>5</v>
      </c>
      <c r="N1257" s="182" t="s">
        <v>49</v>
      </c>
      <c r="O1257" s="43"/>
      <c r="P1257" s="183">
        <f t="shared" si="31"/>
        <v>0</v>
      </c>
      <c r="Q1257" s="183">
        <v>0</v>
      </c>
      <c r="R1257" s="183">
        <f t="shared" si="32"/>
        <v>0</v>
      </c>
      <c r="S1257" s="183">
        <v>2.4199999999999999E-2</v>
      </c>
      <c r="T1257" s="184">
        <f t="shared" si="33"/>
        <v>4.8399999999999999E-2</v>
      </c>
      <c r="AR1257" s="24" t="s">
        <v>461</v>
      </c>
      <c r="AT1257" s="24" t="s">
        <v>135</v>
      </c>
      <c r="AU1257" s="24" t="s">
        <v>87</v>
      </c>
      <c r="AY1257" s="24" t="s">
        <v>132</v>
      </c>
      <c r="BE1257" s="185">
        <f t="shared" si="34"/>
        <v>0</v>
      </c>
      <c r="BF1257" s="185">
        <f t="shared" si="35"/>
        <v>0</v>
      </c>
      <c r="BG1257" s="185">
        <f t="shared" si="36"/>
        <v>0</v>
      </c>
      <c r="BH1257" s="185">
        <f t="shared" si="37"/>
        <v>0</v>
      </c>
      <c r="BI1257" s="185">
        <f t="shared" si="38"/>
        <v>0</v>
      </c>
      <c r="BJ1257" s="24" t="s">
        <v>25</v>
      </c>
      <c r="BK1257" s="185">
        <f t="shared" si="39"/>
        <v>0</v>
      </c>
      <c r="BL1257" s="24" t="s">
        <v>461</v>
      </c>
      <c r="BM1257" s="24" t="s">
        <v>1448</v>
      </c>
    </row>
    <row r="1258" spans="2:65" s="1" customFormat="1" ht="25.5" customHeight="1">
      <c r="B1258" s="173"/>
      <c r="C1258" s="174" t="s">
        <v>1449</v>
      </c>
      <c r="D1258" s="174" t="s">
        <v>135</v>
      </c>
      <c r="E1258" s="175" t="s">
        <v>1450</v>
      </c>
      <c r="F1258" s="176" t="s">
        <v>1451</v>
      </c>
      <c r="G1258" s="177" t="s">
        <v>846</v>
      </c>
      <c r="H1258" s="178">
        <v>1</v>
      </c>
      <c r="I1258" s="179"/>
      <c r="J1258" s="180">
        <f t="shared" si="30"/>
        <v>0</v>
      </c>
      <c r="K1258" s="176" t="s">
        <v>5</v>
      </c>
      <c r="L1258" s="42"/>
      <c r="M1258" s="181" t="s">
        <v>5</v>
      </c>
      <c r="N1258" s="182" t="s">
        <v>49</v>
      </c>
      <c r="O1258" s="43"/>
      <c r="P1258" s="183">
        <f t="shared" si="31"/>
        <v>0</v>
      </c>
      <c r="Q1258" s="183">
        <v>0</v>
      </c>
      <c r="R1258" s="183">
        <f t="shared" si="32"/>
        <v>0</v>
      </c>
      <c r="S1258" s="183">
        <v>2.4199999999999999E-2</v>
      </c>
      <c r="T1258" s="184">
        <f t="shared" si="33"/>
        <v>2.4199999999999999E-2</v>
      </c>
      <c r="AR1258" s="24" t="s">
        <v>461</v>
      </c>
      <c r="AT1258" s="24" t="s">
        <v>135</v>
      </c>
      <c r="AU1258" s="24" t="s">
        <v>87</v>
      </c>
      <c r="AY1258" s="24" t="s">
        <v>132</v>
      </c>
      <c r="BE1258" s="185">
        <f t="shared" si="34"/>
        <v>0</v>
      </c>
      <c r="BF1258" s="185">
        <f t="shared" si="35"/>
        <v>0</v>
      </c>
      <c r="BG1258" s="185">
        <f t="shared" si="36"/>
        <v>0</v>
      </c>
      <c r="BH1258" s="185">
        <f t="shared" si="37"/>
        <v>0</v>
      </c>
      <c r="BI1258" s="185">
        <f t="shared" si="38"/>
        <v>0</v>
      </c>
      <c r="BJ1258" s="24" t="s">
        <v>25</v>
      </c>
      <c r="BK1258" s="185">
        <f t="shared" si="39"/>
        <v>0</v>
      </c>
      <c r="BL1258" s="24" t="s">
        <v>461</v>
      </c>
      <c r="BM1258" s="24" t="s">
        <v>1452</v>
      </c>
    </row>
    <row r="1259" spans="2:65" s="1" customFormat="1" ht="25.5" customHeight="1">
      <c r="B1259" s="173"/>
      <c r="C1259" s="174" t="s">
        <v>1453</v>
      </c>
      <c r="D1259" s="174" t="s">
        <v>135</v>
      </c>
      <c r="E1259" s="175" t="s">
        <v>1454</v>
      </c>
      <c r="F1259" s="176" t="s">
        <v>1455</v>
      </c>
      <c r="G1259" s="177" t="s">
        <v>846</v>
      </c>
      <c r="H1259" s="178">
        <v>1</v>
      </c>
      <c r="I1259" s="179"/>
      <c r="J1259" s="180">
        <f t="shared" si="30"/>
        <v>0</v>
      </c>
      <c r="K1259" s="176" t="s">
        <v>5</v>
      </c>
      <c r="L1259" s="42"/>
      <c r="M1259" s="181" t="s">
        <v>5</v>
      </c>
      <c r="N1259" s="182" t="s">
        <v>49</v>
      </c>
      <c r="O1259" s="43"/>
      <c r="P1259" s="183">
        <f t="shared" si="31"/>
        <v>0</v>
      </c>
      <c r="Q1259" s="183">
        <v>0</v>
      </c>
      <c r="R1259" s="183">
        <f t="shared" si="32"/>
        <v>0</v>
      </c>
      <c r="S1259" s="183">
        <v>1.15E-2</v>
      </c>
      <c r="T1259" s="184">
        <f t="shared" si="33"/>
        <v>1.15E-2</v>
      </c>
      <c r="AR1259" s="24" t="s">
        <v>461</v>
      </c>
      <c r="AT1259" s="24" t="s">
        <v>135</v>
      </c>
      <c r="AU1259" s="24" t="s">
        <v>87</v>
      </c>
      <c r="AY1259" s="24" t="s">
        <v>132</v>
      </c>
      <c r="BE1259" s="185">
        <f t="shared" si="34"/>
        <v>0</v>
      </c>
      <c r="BF1259" s="185">
        <f t="shared" si="35"/>
        <v>0</v>
      </c>
      <c r="BG1259" s="185">
        <f t="shared" si="36"/>
        <v>0</v>
      </c>
      <c r="BH1259" s="185">
        <f t="shared" si="37"/>
        <v>0</v>
      </c>
      <c r="BI1259" s="185">
        <f t="shared" si="38"/>
        <v>0</v>
      </c>
      <c r="BJ1259" s="24" t="s">
        <v>25</v>
      </c>
      <c r="BK1259" s="185">
        <f t="shared" si="39"/>
        <v>0</v>
      </c>
      <c r="BL1259" s="24" t="s">
        <v>461</v>
      </c>
      <c r="BM1259" s="24" t="s">
        <v>1456</v>
      </c>
    </row>
    <row r="1260" spans="2:65" s="1" customFormat="1" ht="25.5" customHeight="1">
      <c r="B1260" s="173"/>
      <c r="C1260" s="174" t="s">
        <v>1457</v>
      </c>
      <c r="D1260" s="174" t="s">
        <v>135</v>
      </c>
      <c r="E1260" s="175" t="s">
        <v>1458</v>
      </c>
      <c r="F1260" s="176" t="s">
        <v>1459</v>
      </c>
      <c r="G1260" s="177" t="s">
        <v>846</v>
      </c>
      <c r="H1260" s="178">
        <v>1</v>
      </c>
      <c r="I1260" s="179"/>
      <c r="J1260" s="180">
        <f t="shared" si="30"/>
        <v>0</v>
      </c>
      <c r="K1260" s="176" t="s">
        <v>5</v>
      </c>
      <c r="L1260" s="42"/>
      <c r="M1260" s="181" t="s">
        <v>5</v>
      </c>
      <c r="N1260" s="182" t="s">
        <v>49</v>
      </c>
      <c r="O1260" s="43"/>
      <c r="P1260" s="183">
        <f t="shared" si="31"/>
        <v>0</v>
      </c>
      <c r="Q1260" s="183">
        <v>0</v>
      </c>
      <c r="R1260" s="183">
        <f t="shared" si="32"/>
        <v>0</v>
      </c>
      <c r="S1260" s="183">
        <v>1.15E-2</v>
      </c>
      <c r="T1260" s="184">
        <f t="shared" si="33"/>
        <v>1.15E-2</v>
      </c>
      <c r="AR1260" s="24" t="s">
        <v>461</v>
      </c>
      <c r="AT1260" s="24" t="s">
        <v>135</v>
      </c>
      <c r="AU1260" s="24" t="s">
        <v>87</v>
      </c>
      <c r="AY1260" s="24" t="s">
        <v>132</v>
      </c>
      <c r="BE1260" s="185">
        <f t="shared" si="34"/>
        <v>0</v>
      </c>
      <c r="BF1260" s="185">
        <f t="shared" si="35"/>
        <v>0</v>
      </c>
      <c r="BG1260" s="185">
        <f t="shared" si="36"/>
        <v>0</v>
      </c>
      <c r="BH1260" s="185">
        <f t="shared" si="37"/>
        <v>0</v>
      </c>
      <c r="BI1260" s="185">
        <f t="shared" si="38"/>
        <v>0</v>
      </c>
      <c r="BJ1260" s="24" t="s">
        <v>25</v>
      </c>
      <c r="BK1260" s="185">
        <f t="shared" si="39"/>
        <v>0</v>
      </c>
      <c r="BL1260" s="24" t="s">
        <v>461</v>
      </c>
      <c r="BM1260" s="24" t="s">
        <v>1460</v>
      </c>
    </row>
    <row r="1261" spans="2:65" s="1" customFormat="1" ht="25.5" customHeight="1">
      <c r="B1261" s="173"/>
      <c r="C1261" s="174" t="s">
        <v>1461</v>
      </c>
      <c r="D1261" s="174" t="s">
        <v>135</v>
      </c>
      <c r="E1261" s="175" t="s">
        <v>1462</v>
      </c>
      <c r="F1261" s="176" t="s">
        <v>1463</v>
      </c>
      <c r="G1261" s="177" t="s">
        <v>846</v>
      </c>
      <c r="H1261" s="178">
        <v>2</v>
      </c>
      <c r="I1261" s="179"/>
      <c r="J1261" s="180">
        <f t="shared" si="30"/>
        <v>0</v>
      </c>
      <c r="K1261" s="176" t="s">
        <v>5</v>
      </c>
      <c r="L1261" s="42"/>
      <c r="M1261" s="181" t="s">
        <v>5</v>
      </c>
      <c r="N1261" s="182" t="s">
        <v>49</v>
      </c>
      <c r="O1261" s="43"/>
      <c r="P1261" s="183">
        <f t="shared" si="31"/>
        <v>0</v>
      </c>
      <c r="Q1261" s="183">
        <v>0</v>
      </c>
      <c r="R1261" s="183">
        <f t="shared" si="32"/>
        <v>0</v>
      </c>
      <c r="S1261" s="183">
        <v>1.15E-2</v>
      </c>
      <c r="T1261" s="184">
        <f t="shared" si="33"/>
        <v>2.3E-2</v>
      </c>
      <c r="AR1261" s="24" t="s">
        <v>461</v>
      </c>
      <c r="AT1261" s="24" t="s">
        <v>135</v>
      </c>
      <c r="AU1261" s="24" t="s">
        <v>87</v>
      </c>
      <c r="AY1261" s="24" t="s">
        <v>132</v>
      </c>
      <c r="BE1261" s="185">
        <f t="shared" si="34"/>
        <v>0</v>
      </c>
      <c r="BF1261" s="185">
        <f t="shared" si="35"/>
        <v>0</v>
      </c>
      <c r="BG1261" s="185">
        <f t="shared" si="36"/>
        <v>0</v>
      </c>
      <c r="BH1261" s="185">
        <f t="shared" si="37"/>
        <v>0</v>
      </c>
      <c r="BI1261" s="185">
        <f t="shared" si="38"/>
        <v>0</v>
      </c>
      <c r="BJ1261" s="24" t="s">
        <v>25</v>
      </c>
      <c r="BK1261" s="185">
        <f t="shared" si="39"/>
        <v>0</v>
      </c>
      <c r="BL1261" s="24" t="s">
        <v>461</v>
      </c>
      <c r="BM1261" s="24" t="s">
        <v>1464</v>
      </c>
    </row>
    <row r="1262" spans="2:65" s="1" customFormat="1" ht="25.5" customHeight="1">
      <c r="B1262" s="173"/>
      <c r="C1262" s="174" t="s">
        <v>1465</v>
      </c>
      <c r="D1262" s="174" t="s">
        <v>135</v>
      </c>
      <c r="E1262" s="175" t="s">
        <v>1466</v>
      </c>
      <c r="F1262" s="176" t="s">
        <v>1467</v>
      </c>
      <c r="G1262" s="177" t="s">
        <v>846</v>
      </c>
      <c r="H1262" s="178">
        <v>2</v>
      </c>
      <c r="I1262" s="179"/>
      <c r="J1262" s="180">
        <f t="shared" si="30"/>
        <v>0</v>
      </c>
      <c r="K1262" s="176" t="s">
        <v>5</v>
      </c>
      <c r="L1262" s="42"/>
      <c r="M1262" s="181" t="s">
        <v>5</v>
      </c>
      <c r="N1262" s="182" t="s">
        <v>49</v>
      </c>
      <c r="O1262" s="43"/>
      <c r="P1262" s="183">
        <f t="shared" si="31"/>
        <v>0</v>
      </c>
      <c r="Q1262" s="183">
        <v>0</v>
      </c>
      <c r="R1262" s="183">
        <f t="shared" si="32"/>
        <v>0</v>
      </c>
      <c r="S1262" s="183">
        <v>1.15E-2</v>
      </c>
      <c r="T1262" s="184">
        <f t="shared" si="33"/>
        <v>2.3E-2</v>
      </c>
      <c r="AR1262" s="24" t="s">
        <v>461</v>
      </c>
      <c r="AT1262" s="24" t="s">
        <v>135</v>
      </c>
      <c r="AU1262" s="24" t="s">
        <v>87</v>
      </c>
      <c r="AY1262" s="24" t="s">
        <v>132</v>
      </c>
      <c r="BE1262" s="185">
        <f t="shared" si="34"/>
        <v>0</v>
      </c>
      <c r="BF1262" s="185">
        <f t="shared" si="35"/>
        <v>0</v>
      </c>
      <c r="BG1262" s="185">
        <f t="shared" si="36"/>
        <v>0</v>
      </c>
      <c r="BH1262" s="185">
        <f t="shared" si="37"/>
        <v>0</v>
      </c>
      <c r="BI1262" s="185">
        <f t="shared" si="38"/>
        <v>0</v>
      </c>
      <c r="BJ1262" s="24" t="s">
        <v>25</v>
      </c>
      <c r="BK1262" s="185">
        <f t="shared" si="39"/>
        <v>0</v>
      </c>
      <c r="BL1262" s="24" t="s">
        <v>461</v>
      </c>
      <c r="BM1262" s="24" t="s">
        <v>1468</v>
      </c>
    </row>
    <row r="1263" spans="2:65" s="1" customFormat="1" ht="25.5" customHeight="1">
      <c r="B1263" s="173"/>
      <c r="C1263" s="174" t="s">
        <v>1469</v>
      </c>
      <c r="D1263" s="174" t="s">
        <v>135</v>
      </c>
      <c r="E1263" s="175" t="s">
        <v>1470</v>
      </c>
      <c r="F1263" s="176" t="s">
        <v>1471</v>
      </c>
      <c r="G1263" s="177" t="s">
        <v>846</v>
      </c>
      <c r="H1263" s="178">
        <v>1</v>
      </c>
      <c r="I1263" s="179"/>
      <c r="J1263" s="180">
        <f t="shared" si="30"/>
        <v>0</v>
      </c>
      <c r="K1263" s="176" t="s">
        <v>5</v>
      </c>
      <c r="L1263" s="42"/>
      <c r="M1263" s="181" t="s">
        <v>5</v>
      </c>
      <c r="N1263" s="182" t="s">
        <v>49</v>
      </c>
      <c r="O1263" s="43"/>
      <c r="P1263" s="183">
        <f t="shared" si="31"/>
        <v>0</v>
      </c>
      <c r="Q1263" s="183">
        <v>0</v>
      </c>
      <c r="R1263" s="183">
        <f t="shared" si="32"/>
        <v>0</v>
      </c>
      <c r="S1263" s="183">
        <v>1.15E-2</v>
      </c>
      <c r="T1263" s="184">
        <f t="shared" si="33"/>
        <v>1.15E-2</v>
      </c>
      <c r="AR1263" s="24" t="s">
        <v>461</v>
      </c>
      <c r="AT1263" s="24" t="s">
        <v>135</v>
      </c>
      <c r="AU1263" s="24" t="s">
        <v>87</v>
      </c>
      <c r="AY1263" s="24" t="s">
        <v>132</v>
      </c>
      <c r="BE1263" s="185">
        <f t="shared" si="34"/>
        <v>0</v>
      </c>
      <c r="BF1263" s="185">
        <f t="shared" si="35"/>
        <v>0</v>
      </c>
      <c r="BG1263" s="185">
        <f t="shared" si="36"/>
        <v>0</v>
      </c>
      <c r="BH1263" s="185">
        <f t="shared" si="37"/>
        <v>0</v>
      </c>
      <c r="BI1263" s="185">
        <f t="shared" si="38"/>
        <v>0</v>
      </c>
      <c r="BJ1263" s="24" t="s">
        <v>25</v>
      </c>
      <c r="BK1263" s="185">
        <f t="shared" si="39"/>
        <v>0</v>
      </c>
      <c r="BL1263" s="24" t="s">
        <v>461</v>
      </c>
      <c r="BM1263" s="24" t="s">
        <v>1472</v>
      </c>
    </row>
    <row r="1264" spans="2:65" s="1" customFormat="1" ht="25.5" customHeight="1">
      <c r="B1264" s="173"/>
      <c r="C1264" s="174" t="s">
        <v>1473</v>
      </c>
      <c r="D1264" s="174" t="s">
        <v>135</v>
      </c>
      <c r="E1264" s="175" t="s">
        <v>1474</v>
      </c>
      <c r="F1264" s="176" t="s">
        <v>1475</v>
      </c>
      <c r="G1264" s="177" t="s">
        <v>846</v>
      </c>
      <c r="H1264" s="178">
        <v>1</v>
      </c>
      <c r="I1264" s="179"/>
      <c r="J1264" s="180">
        <f t="shared" si="30"/>
        <v>0</v>
      </c>
      <c r="K1264" s="176" t="s">
        <v>5</v>
      </c>
      <c r="L1264" s="42"/>
      <c r="M1264" s="181" t="s">
        <v>5</v>
      </c>
      <c r="N1264" s="182" t="s">
        <v>49</v>
      </c>
      <c r="O1264" s="43"/>
      <c r="P1264" s="183">
        <f t="shared" si="31"/>
        <v>0</v>
      </c>
      <c r="Q1264" s="183">
        <v>0</v>
      </c>
      <c r="R1264" s="183">
        <f t="shared" si="32"/>
        <v>0</v>
      </c>
      <c r="S1264" s="183">
        <v>1.8700000000000001E-2</v>
      </c>
      <c r="T1264" s="184">
        <f t="shared" si="33"/>
        <v>1.8700000000000001E-2</v>
      </c>
      <c r="AR1264" s="24" t="s">
        <v>461</v>
      </c>
      <c r="AT1264" s="24" t="s">
        <v>135</v>
      </c>
      <c r="AU1264" s="24" t="s">
        <v>87</v>
      </c>
      <c r="AY1264" s="24" t="s">
        <v>132</v>
      </c>
      <c r="BE1264" s="185">
        <f t="shared" si="34"/>
        <v>0</v>
      </c>
      <c r="BF1264" s="185">
        <f t="shared" si="35"/>
        <v>0</v>
      </c>
      <c r="BG1264" s="185">
        <f t="shared" si="36"/>
        <v>0</v>
      </c>
      <c r="BH1264" s="185">
        <f t="shared" si="37"/>
        <v>0</v>
      </c>
      <c r="BI1264" s="185">
        <f t="shared" si="38"/>
        <v>0</v>
      </c>
      <c r="BJ1264" s="24" t="s">
        <v>25</v>
      </c>
      <c r="BK1264" s="185">
        <f t="shared" si="39"/>
        <v>0</v>
      </c>
      <c r="BL1264" s="24" t="s">
        <v>461</v>
      </c>
      <c r="BM1264" s="24" t="s">
        <v>1476</v>
      </c>
    </row>
    <row r="1265" spans="2:65" s="1" customFormat="1" ht="25.5" customHeight="1">
      <c r="B1265" s="173"/>
      <c r="C1265" s="174" t="s">
        <v>1477</v>
      </c>
      <c r="D1265" s="174" t="s">
        <v>135</v>
      </c>
      <c r="E1265" s="175" t="s">
        <v>1478</v>
      </c>
      <c r="F1265" s="176" t="s">
        <v>1479</v>
      </c>
      <c r="G1265" s="177" t="s">
        <v>846</v>
      </c>
      <c r="H1265" s="178">
        <v>1</v>
      </c>
      <c r="I1265" s="179"/>
      <c r="J1265" s="180">
        <f t="shared" si="30"/>
        <v>0</v>
      </c>
      <c r="K1265" s="176" t="s">
        <v>5</v>
      </c>
      <c r="L1265" s="42"/>
      <c r="M1265" s="181" t="s">
        <v>5</v>
      </c>
      <c r="N1265" s="182" t="s">
        <v>49</v>
      </c>
      <c r="O1265" s="43"/>
      <c r="P1265" s="183">
        <f t="shared" si="31"/>
        <v>0</v>
      </c>
      <c r="Q1265" s="183">
        <v>0</v>
      </c>
      <c r="R1265" s="183">
        <f t="shared" si="32"/>
        <v>0</v>
      </c>
      <c r="S1265" s="183">
        <v>0</v>
      </c>
      <c r="T1265" s="184">
        <f t="shared" si="33"/>
        <v>0</v>
      </c>
      <c r="AR1265" s="24" t="s">
        <v>461</v>
      </c>
      <c r="AT1265" s="24" t="s">
        <v>135</v>
      </c>
      <c r="AU1265" s="24" t="s">
        <v>87</v>
      </c>
      <c r="AY1265" s="24" t="s">
        <v>132</v>
      </c>
      <c r="BE1265" s="185">
        <f t="shared" si="34"/>
        <v>0</v>
      </c>
      <c r="BF1265" s="185">
        <f t="shared" si="35"/>
        <v>0</v>
      </c>
      <c r="BG1265" s="185">
        <f t="shared" si="36"/>
        <v>0</v>
      </c>
      <c r="BH1265" s="185">
        <f t="shared" si="37"/>
        <v>0</v>
      </c>
      <c r="BI1265" s="185">
        <f t="shared" si="38"/>
        <v>0</v>
      </c>
      <c r="BJ1265" s="24" t="s">
        <v>25</v>
      </c>
      <c r="BK1265" s="185">
        <f t="shared" si="39"/>
        <v>0</v>
      </c>
      <c r="BL1265" s="24" t="s">
        <v>461</v>
      </c>
      <c r="BM1265" s="24" t="s">
        <v>1480</v>
      </c>
    </row>
    <row r="1266" spans="2:65" s="1" customFormat="1" ht="25.5" customHeight="1">
      <c r="B1266" s="173"/>
      <c r="C1266" s="174" t="s">
        <v>1481</v>
      </c>
      <c r="D1266" s="174" t="s">
        <v>135</v>
      </c>
      <c r="E1266" s="175" t="s">
        <v>1482</v>
      </c>
      <c r="F1266" s="176" t="s">
        <v>1483</v>
      </c>
      <c r="G1266" s="177" t="s">
        <v>167</v>
      </c>
      <c r="H1266" s="178">
        <v>17.5</v>
      </c>
      <c r="I1266" s="179"/>
      <c r="J1266" s="180">
        <f t="shared" si="30"/>
        <v>0</v>
      </c>
      <c r="K1266" s="176" t="s">
        <v>5</v>
      </c>
      <c r="L1266" s="42"/>
      <c r="M1266" s="181" t="s">
        <v>5</v>
      </c>
      <c r="N1266" s="182" t="s">
        <v>49</v>
      </c>
      <c r="O1266" s="43"/>
      <c r="P1266" s="183">
        <f t="shared" si="31"/>
        <v>0</v>
      </c>
      <c r="Q1266" s="183">
        <v>0</v>
      </c>
      <c r="R1266" s="183">
        <f t="shared" si="32"/>
        <v>0</v>
      </c>
      <c r="S1266" s="183">
        <v>0</v>
      </c>
      <c r="T1266" s="184">
        <f t="shared" si="33"/>
        <v>0</v>
      </c>
      <c r="AR1266" s="24" t="s">
        <v>461</v>
      </c>
      <c r="AT1266" s="24" t="s">
        <v>135</v>
      </c>
      <c r="AU1266" s="24" t="s">
        <v>87</v>
      </c>
      <c r="AY1266" s="24" t="s">
        <v>132</v>
      </c>
      <c r="BE1266" s="185">
        <f t="shared" si="34"/>
        <v>0</v>
      </c>
      <c r="BF1266" s="185">
        <f t="shared" si="35"/>
        <v>0</v>
      </c>
      <c r="BG1266" s="185">
        <f t="shared" si="36"/>
        <v>0</v>
      </c>
      <c r="BH1266" s="185">
        <f t="shared" si="37"/>
        <v>0</v>
      </c>
      <c r="BI1266" s="185">
        <f t="shared" si="38"/>
        <v>0</v>
      </c>
      <c r="BJ1266" s="24" t="s">
        <v>25</v>
      </c>
      <c r="BK1266" s="185">
        <f t="shared" si="39"/>
        <v>0</v>
      </c>
      <c r="BL1266" s="24" t="s">
        <v>461</v>
      </c>
      <c r="BM1266" s="24" t="s">
        <v>1484</v>
      </c>
    </row>
    <row r="1267" spans="2:65" s="1" customFormat="1" ht="25.5" customHeight="1">
      <c r="B1267" s="173"/>
      <c r="C1267" s="174" t="s">
        <v>1485</v>
      </c>
      <c r="D1267" s="174" t="s">
        <v>135</v>
      </c>
      <c r="E1267" s="175" t="s">
        <v>1486</v>
      </c>
      <c r="F1267" s="176" t="s">
        <v>1487</v>
      </c>
      <c r="G1267" s="177" t="s">
        <v>167</v>
      </c>
      <c r="H1267" s="178">
        <v>2.1</v>
      </c>
      <c r="I1267" s="179"/>
      <c r="J1267" s="180">
        <f t="shared" si="30"/>
        <v>0</v>
      </c>
      <c r="K1267" s="176" t="s">
        <v>5</v>
      </c>
      <c r="L1267" s="42"/>
      <c r="M1267" s="181" t="s">
        <v>5</v>
      </c>
      <c r="N1267" s="182" t="s">
        <v>49</v>
      </c>
      <c r="O1267" s="43"/>
      <c r="P1267" s="183">
        <f t="shared" si="31"/>
        <v>0</v>
      </c>
      <c r="Q1267" s="183">
        <v>0</v>
      </c>
      <c r="R1267" s="183">
        <f t="shared" si="32"/>
        <v>0</v>
      </c>
      <c r="S1267" s="183">
        <v>0</v>
      </c>
      <c r="T1267" s="184">
        <f t="shared" si="33"/>
        <v>0</v>
      </c>
      <c r="AR1267" s="24" t="s">
        <v>461</v>
      </c>
      <c r="AT1267" s="24" t="s">
        <v>135</v>
      </c>
      <c r="AU1267" s="24" t="s">
        <v>87</v>
      </c>
      <c r="AY1267" s="24" t="s">
        <v>132</v>
      </c>
      <c r="BE1267" s="185">
        <f t="shared" si="34"/>
        <v>0</v>
      </c>
      <c r="BF1267" s="185">
        <f t="shared" si="35"/>
        <v>0</v>
      </c>
      <c r="BG1267" s="185">
        <f t="shared" si="36"/>
        <v>0</v>
      </c>
      <c r="BH1267" s="185">
        <f t="shared" si="37"/>
        <v>0</v>
      </c>
      <c r="BI1267" s="185">
        <f t="shared" si="38"/>
        <v>0</v>
      </c>
      <c r="BJ1267" s="24" t="s">
        <v>25</v>
      </c>
      <c r="BK1267" s="185">
        <f t="shared" si="39"/>
        <v>0</v>
      </c>
      <c r="BL1267" s="24" t="s">
        <v>461</v>
      </c>
      <c r="BM1267" s="24" t="s">
        <v>1488</v>
      </c>
    </row>
    <row r="1268" spans="2:65" s="1" customFormat="1" ht="25.5" customHeight="1">
      <c r="B1268" s="173"/>
      <c r="C1268" s="174" t="s">
        <v>1489</v>
      </c>
      <c r="D1268" s="174" t="s">
        <v>135</v>
      </c>
      <c r="E1268" s="175" t="s">
        <v>1490</v>
      </c>
      <c r="F1268" s="176" t="s">
        <v>1491</v>
      </c>
      <c r="G1268" s="177" t="s">
        <v>167</v>
      </c>
      <c r="H1268" s="178">
        <v>6.1</v>
      </c>
      <c r="I1268" s="179"/>
      <c r="J1268" s="180">
        <f t="shared" si="30"/>
        <v>0</v>
      </c>
      <c r="K1268" s="176" t="s">
        <v>5</v>
      </c>
      <c r="L1268" s="42"/>
      <c r="M1268" s="181" t="s">
        <v>5</v>
      </c>
      <c r="N1268" s="182" t="s">
        <v>49</v>
      </c>
      <c r="O1268" s="43"/>
      <c r="P1268" s="183">
        <f t="shared" si="31"/>
        <v>0</v>
      </c>
      <c r="Q1268" s="183">
        <v>0</v>
      </c>
      <c r="R1268" s="183">
        <f t="shared" si="32"/>
        <v>0</v>
      </c>
      <c r="S1268" s="183">
        <v>0</v>
      </c>
      <c r="T1268" s="184">
        <f t="shared" si="33"/>
        <v>0</v>
      </c>
      <c r="AR1268" s="24" t="s">
        <v>461</v>
      </c>
      <c r="AT1268" s="24" t="s">
        <v>135</v>
      </c>
      <c r="AU1268" s="24" t="s">
        <v>87</v>
      </c>
      <c r="AY1268" s="24" t="s">
        <v>132</v>
      </c>
      <c r="BE1268" s="185">
        <f t="shared" si="34"/>
        <v>0</v>
      </c>
      <c r="BF1268" s="185">
        <f t="shared" si="35"/>
        <v>0</v>
      </c>
      <c r="BG1268" s="185">
        <f t="shared" si="36"/>
        <v>0</v>
      </c>
      <c r="BH1268" s="185">
        <f t="shared" si="37"/>
        <v>0</v>
      </c>
      <c r="BI1268" s="185">
        <f t="shared" si="38"/>
        <v>0</v>
      </c>
      <c r="BJ1268" s="24" t="s">
        <v>25</v>
      </c>
      <c r="BK1268" s="185">
        <f t="shared" si="39"/>
        <v>0</v>
      </c>
      <c r="BL1268" s="24" t="s">
        <v>461</v>
      </c>
      <c r="BM1268" s="24" t="s">
        <v>1492</v>
      </c>
    </row>
    <row r="1269" spans="2:65" s="1" customFormat="1" ht="25.5" customHeight="1">
      <c r="B1269" s="173"/>
      <c r="C1269" s="174" t="s">
        <v>1493</v>
      </c>
      <c r="D1269" s="174" t="s">
        <v>135</v>
      </c>
      <c r="E1269" s="175" t="s">
        <v>1494</v>
      </c>
      <c r="F1269" s="176" t="s">
        <v>1495</v>
      </c>
      <c r="G1269" s="177" t="s">
        <v>167</v>
      </c>
      <c r="H1269" s="178">
        <v>42.2</v>
      </c>
      <c r="I1269" s="179"/>
      <c r="J1269" s="180">
        <f t="shared" si="30"/>
        <v>0</v>
      </c>
      <c r="K1269" s="176" t="s">
        <v>5</v>
      </c>
      <c r="L1269" s="42"/>
      <c r="M1269" s="181" t="s">
        <v>5</v>
      </c>
      <c r="N1269" s="182" t="s">
        <v>49</v>
      </c>
      <c r="O1269" s="43"/>
      <c r="P1269" s="183">
        <f t="shared" si="31"/>
        <v>0</v>
      </c>
      <c r="Q1269" s="183">
        <v>0</v>
      </c>
      <c r="R1269" s="183">
        <f t="shared" si="32"/>
        <v>0</v>
      </c>
      <c r="S1269" s="183">
        <v>0</v>
      </c>
      <c r="T1269" s="184">
        <f t="shared" si="33"/>
        <v>0</v>
      </c>
      <c r="AR1269" s="24" t="s">
        <v>461</v>
      </c>
      <c r="AT1269" s="24" t="s">
        <v>135</v>
      </c>
      <c r="AU1269" s="24" t="s">
        <v>87</v>
      </c>
      <c r="AY1269" s="24" t="s">
        <v>132</v>
      </c>
      <c r="BE1269" s="185">
        <f t="shared" si="34"/>
        <v>0</v>
      </c>
      <c r="BF1269" s="185">
        <f t="shared" si="35"/>
        <v>0</v>
      </c>
      <c r="BG1269" s="185">
        <f t="shared" si="36"/>
        <v>0</v>
      </c>
      <c r="BH1269" s="185">
        <f t="shared" si="37"/>
        <v>0</v>
      </c>
      <c r="BI1269" s="185">
        <f t="shared" si="38"/>
        <v>0</v>
      </c>
      <c r="BJ1269" s="24" t="s">
        <v>25</v>
      </c>
      <c r="BK1269" s="185">
        <f t="shared" si="39"/>
        <v>0</v>
      </c>
      <c r="BL1269" s="24" t="s">
        <v>461</v>
      </c>
      <c r="BM1269" s="24" t="s">
        <v>1496</v>
      </c>
    </row>
    <row r="1270" spans="2:65" s="1" customFormat="1" ht="25.5" customHeight="1">
      <c r="B1270" s="173"/>
      <c r="C1270" s="174" t="s">
        <v>1497</v>
      </c>
      <c r="D1270" s="174" t="s">
        <v>135</v>
      </c>
      <c r="E1270" s="175" t="s">
        <v>1498</v>
      </c>
      <c r="F1270" s="176" t="s">
        <v>1499</v>
      </c>
      <c r="G1270" s="177" t="s">
        <v>167</v>
      </c>
      <c r="H1270" s="178">
        <v>16</v>
      </c>
      <c r="I1270" s="179"/>
      <c r="J1270" s="180">
        <f t="shared" si="30"/>
        <v>0</v>
      </c>
      <c r="K1270" s="176" t="s">
        <v>5</v>
      </c>
      <c r="L1270" s="42"/>
      <c r="M1270" s="181" t="s">
        <v>5</v>
      </c>
      <c r="N1270" s="182" t="s">
        <v>49</v>
      </c>
      <c r="O1270" s="43"/>
      <c r="P1270" s="183">
        <f t="shared" si="31"/>
        <v>0</v>
      </c>
      <c r="Q1270" s="183">
        <v>0</v>
      </c>
      <c r="R1270" s="183">
        <f t="shared" si="32"/>
        <v>0</v>
      </c>
      <c r="S1270" s="183">
        <v>0</v>
      </c>
      <c r="T1270" s="184">
        <f t="shared" si="33"/>
        <v>0</v>
      </c>
      <c r="AR1270" s="24" t="s">
        <v>461</v>
      </c>
      <c r="AT1270" s="24" t="s">
        <v>135</v>
      </c>
      <c r="AU1270" s="24" t="s">
        <v>87</v>
      </c>
      <c r="AY1270" s="24" t="s">
        <v>132</v>
      </c>
      <c r="BE1270" s="185">
        <f t="shared" si="34"/>
        <v>0</v>
      </c>
      <c r="BF1270" s="185">
        <f t="shared" si="35"/>
        <v>0</v>
      </c>
      <c r="BG1270" s="185">
        <f t="shared" si="36"/>
        <v>0</v>
      </c>
      <c r="BH1270" s="185">
        <f t="shared" si="37"/>
        <v>0</v>
      </c>
      <c r="BI1270" s="185">
        <f t="shared" si="38"/>
        <v>0</v>
      </c>
      <c r="BJ1270" s="24" t="s">
        <v>25</v>
      </c>
      <c r="BK1270" s="185">
        <f t="shared" si="39"/>
        <v>0</v>
      </c>
      <c r="BL1270" s="24" t="s">
        <v>461</v>
      </c>
      <c r="BM1270" s="24" t="s">
        <v>1500</v>
      </c>
    </row>
    <row r="1271" spans="2:65" s="1" customFormat="1" ht="25.5" customHeight="1">
      <c r="B1271" s="173"/>
      <c r="C1271" s="174" t="s">
        <v>1501</v>
      </c>
      <c r="D1271" s="174" t="s">
        <v>135</v>
      </c>
      <c r="E1271" s="175" t="s">
        <v>1502</v>
      </c>
      <c r="F1271" s="176" t="s">
        <v>1503</v>
      </c>
      <c r="G1271" s="177" t="s">
        <v>167</v>
      </c>
      <c r="H1271" s="178">
        <v>2.1</v>
      </c>
      <c r="I1271" s="179"/>
      <c r="J1271" s="180">
        <f t="shared" si="30"/>
        <v>0</v>
      </c>
      <c r="K1271" s="176" t="s">
        <v>5</v>
      </c>
      <c r="L1271" s="42"/>
      <c r="M1271" s="181" t="s">
        <v>5</v>
      </c>
      <c r="N1271" s="182" t="s">
        <v>49</v>
      </c>
      <c r="O1271" s="43"/>
      <c r="P1271" s="183">
        <f t="shared" si="31"/>
        <v>0</v>
      </c>
      <c r="Q1271" s="183">
        <v>0</v>
      </c>
      <c r="R1271" s="183">
        <f t="shared" si="32"/>
        <v>0</v>
      </c>
      <c r="S1271" s="183">
        <v>0</v>
      </c>
      <c r="T1271" s="184">
        <f t="shared" si="33"/>
        <v>0</v>
      </c>
      <c r="AR1271" s="24" t="s">
        <v>461</v>
      </c>
      <c r="AT1271" s="24" t="s">
        <v>135</v>
      </c>
      <c r="AU1271" s="24" t="s">
        <v>87</v>
      </c>
      <c r="AY1271" s="24" t="s">
        <v>132</v>
      </c>
      <c r="BE1271" s="185">
        <f t="shared" si="34"/>
        <v>0</v>
      </c>
      <c r="BF1271" s="185">
        <f t="shared" si="35"/>
        <v>0</v>
      </c>
      <c r="BG1271" s="185">
        <f t="shared" si="36"/>
        <v>0</v>
      </c>
      <c r="BH1271" s="185">
        <f t="shared" si="37"/>
        <v>0</v>
      </c>
      <c r="BI1271" s="185">
        <f t="shared" si="38"/>
        <v>0</v>
      </c>
      <c r="BJ1271" s="24" t="s">
        <v>25</v>
      </c>
      <c r="BK1271" s="185">
        <f t="shared" si="39"/>
        <v>0</v>
      </c>
      <c r="BL1271" s="24" t="s">
        <v>461</v>
      </c>
      <c r="BM1271" s="24" t="s">
        <v>1504</v>
      </c>
    </row>
    <row r="1272" spans="2:65" s="1" customFormat="1" ht="25.5" customHeight="1">
      <c r="B1272" s="173"/>
      <c r="C1272" s="174" t="s">
        <v>1505</v>
      </c>
      <c r="D1272" s="174" t="s">
        <v>135</v>
      </c>
      <c r="E1272" s="175" t="s">
        <v>1506</v>
      </c>
      <c r="F1272" s="176" t="s">
        <v>1507</v>
      </c>
      <c r="G1272" s="177" t="s">
        <v>167</v>
      </c>
      <c r="H1272" s="178">
        <v>7.7</v>
      </c>
      <c r="I1272" s="179"/>
      <c r="J1272" s="180">
        <f t="shared" si="30"/>
        <v>0</v>
      </c>
      <c r="K1272" s="176" t="s">
        <v>5</v>
      </c>
      <c r="L1272" s="42"/>
      <c r="M1272" s="181" t="s">
        <v>5</v>
      </c>
      <c r="N1272" s="182" t="s">
        <v>49</v>
      </c>
      <c r="O1272" s="43"/>
      <c r="P1272" s="183">
        <f t="shared" si="31"/>
        <v>0</v>
      </c>
      <c r="Q1272" s="183">
        <v>0</v>
      </c>
      <c r="R1272" s="183">
        <f t="shared" si="32"/>
        <v>0</v>
      </c>
      <c r="S1272" s="183">
        <v>0</v>
      </c>
      <c r="T1272" s="184">
        <f t="shared" si="33"/>
        <v>0</v>
      </c>
      <c r="AR1272" s="24" t="s">
        <v>461</v>
      </c>
      <c r="AT1272" s="24" t="s">
        <v>135</v>
      </c>
      <c r="AU1272" s="24" t="s">
        <v>87</v>
      </c>
      <c r="AY1272" s="24" t="s">
        <v>132</v>
      </c>
      <c r="BE1272" s="185">
        <f t="shared" si="34"/>
        <v>0</v>
      </c>
      <c r="BF1272" s="185">
        <f t="shared" si="35"/>
        <v>0</v>
      </c>
      <c r="BG1272" s="185">
        <f t="shared" si="36"/>
        <v>0</v>
      </c>
      <c r="BH1272" s="185">
        <f t="shared" si="37"/>
        <v>0</v>
      </c>
      <c r="BI1272" s="185">
        <f t="shared" si="38"/>
        <v>0</v>
      </c>
      <c r="BJ1272" s="24" t="s">
        <v>25</v>
      </c>
      <c r="BK1272" s="185">
        <f t="shared" si="39"/>
        <v>0</v>
      </c>
      <c r="BL1272" s="24" t="s">
        <v>461</v>
      </c>
      <c r="BM1272" s="24" t="s">
        <v>1508</v>
      </c>
    </row>
    <row r="1273" spans="2:65" s="1" customFormat="1" ht="16.5" customHeight="1">
      <c r="B1273" s="173"/>
      <c r="C1273" s="174" t="s">
        <v>1509</v>
      </c>
      <c r="D1273" s="174" t="s">
        <v>135</v>
      </c>
      <c r="E1273" s="175" t="s">
        <v>1510</v>
      </c>
      <c r="F1273" s="176" t="s">
        <v>1511</v>
      </c>
      <c r="G1273" s="177" t="s">
        <v>883</v>
      </c>
      <c r="H1273" s="218"/>
      <c r="I1273" s="179"/>
      <c r="J1273" s="180">
        <f t="shared" si="30"/>
        <v>0</v>
      </c>
      <c r="K1273" s="176" t="s">
        <v>5</v>
      </c>
      <c r="L1273" s="42"/>
      <c r="M1273" s="181" t="s">
        <v>5</v>
      </c>
      <c r="N1273" s="182" t="s">
        <v>49</v>
      </c>
      <c r="O1273" s="43"/>
      <c r="P1273" s="183">
        <f t="shared" si="31"/>
        <v>0</v>
      </c>
      <c r="Q1273" s="183">
        <v>0</v>
      </c>
      <c r="R1273" s="183">
        <f t="shared" si="32"/>
        <v>0</v>
      </c>
      <c r="S1273" s="183">
        <v>0</v>
      </c>
      <c r="T1273" s="184">
        <f t="shared" si="33"/>
        <v>0</v>
      </c>
      <c r="AR1273" s="24" t="s">
        <v>461</v>
      </c>
      <c r="AT1273" s="24" t="s">
        <v>135</v>
      </c>
      <c r="AU1273" s="24" t="s">
        <v>87</v>
      </c>
      <c r="AY1273" s="24" t="s">
        <v>132</v>
      </c>
      <c r="BE1273" s="185">
        <f t="shared" si="34"/>
        <v>0</v>
      </c>
      <c r="BF1273" s="185">
        <f t="shared" si="35"/>
        <v>0</v>
      </c>
      <c r="BG1273" s="185">
        <f t="shared" si="36"/>
        <v>0</v>
      </c>
      <c r="BH1273" s="185">
        <f t="shared" si="37"/>
        <v>0</v>
      </c>
      <c r="BI1273" s="185">
        <f t="shared" si="38"/>
        <v>0</v>
      </c>
      <c r="BJ1273" s="24" t="s">
        <v>25</v>
      </c>
      <c r="BK1273" s="185">
        <f t="shared" si="39"/>
        <v>0</v>
      </c>
      <c r="BL1273" s="24" t="s">
        <v>461</v>
      </c>
      <c r="BM1273" s="24" t="s">
        <v>1512</v>
      </c>
    </row>
    <row r="1274" spans="2:65" s="1" customFormat="1" ht="16.5" customHeight="1">
      <c r="B1274" s="173"/>
      <c r="C1274" s="174" t="s">
        <v>1513</v>
      </c>
      <c r="D1274" s="174" t="s">
        <v>135</v>
      </c>
      <c r="E1274" s="175" t="s">
        <v>1514</v>
      </c>
      <c r="F1274" s="176" t="s">
        <v>1515</v>
      </c>
      <c r="G1274" s="177" t="s">
        <v>883</v>
      </c>
      <c r="H1274" s="218"/>
      <c r="I1274" s="179"/>
      <c r="J1274" s="180">
        <f t="shared" si="30"/>
        <v>0</v>
      </c>
      <c r="K1274" s="176" t="s">
        <v>5</v>
      </c>
      <c r="L1274" s="42"/>
      <c r="M1274" s="181" t="s">
        <v>5</v>
      </c>
      <c r="N1274" s="182" t="s">
        <v>49</v>
      </c>
      <c r="O1274" s="43"/>
      <c r="P1274" s="183">
        <f t="shared" si="31"/>
        <v>0</v>
      </c>
      <c r="Q1274" s="183">
        <v>0</v>
      </c>
      <c r="R1274" s="183">
        <f t="shared" si="32"/>
        <v>0</v>
      </c>
      <c r="S1274" s="183">
        <v>0</v>
      </c>
      <c r="T1274" s="184">
        <f t="shared" si="33"/>
        <v>0</v>
      </c>
      <c r="AR1274" s="24" t="s">
        <v>461</v>
      </c>
      <c r="AT1274" s="24" t="s">
        <v>135</v>
      </c>
      <c r="AU1274" s="24" t="s">
        <v>87</v>
      </c>
      <c r="AY1274" s="24" t="s">
        <v>132</v>
      </c>
      <c r="BE1274" s="185">
        <f t="shared" si="34"/>
        <v>0</v>
      </c>
      <c r="BF1274" s="185">
        <f t="shared" si="35"/>
        <v>0</v>
      </c>
      <c r="BG1274" s="185">
        <f t="shared" si="36"/>
        <v>0</v>
      </c>
      <c r="BH1274" s="185">
        <f t="shared" si="37"/>
        <v>0</v>
      </c>
      <c r="BI1274" s="185">
        <f t="shared" si="38"/>
        <v>0</v>
      </c>
      <c r="BJ1274" s="24" t="s">
        <v>25</v>
      </c>
      <c r="BK1274" s="185">
        <f t="shared" si="39"/>
        <v>0</v>
      </c>
      <c r="BL1274" s="24" t="s">
        <v>461</v>
      </c>
      <c r="BM1274" s="24" t="s">
        <v>1516</v>
      </c>
    </row>
    <row r="1275" spans="2:65" s="10" customFormat="1" ht="29.85" customHeight="1">
      <c r="B1275" s="160"/>
      <c r="D1275" s="161" t="s">
        <v>77</v>
      </c>
      <c r="E1275" s="171" t="s">
        <v>1517</v>
      </c>
      <c r="F1275" s="171" t="s">
        <v>1518</v>
      </c>
      <c r="I1275" s="163"/>
      <c r="J1275" s="172">
        <f>BK1275</f>
        <v>0</v>
      </c>
      <c r="L1275" s="160"/>
      <c r="M1275" s="165"/>
      <c r="N1275" s="166"/>
      <c r="O1275" s="166"/>
      <c r="P1275" s="167">
        <f>SUM(P1276:P1301)</f>
        <v>0</v>
      </c>
      <c r="Q1275" s="166"/>
      <c r="R1275" s="167">
        <f>SUM(R1276:R1301)</f>
        <v>0.68771000000000004</v>
      </c>
      <c r="S1275" s="166"/>
      <c r="T1275" s="168">
        <f>SUM(T1276:T1301)</f>
        <v>0.11124000000000001</v>
      </c>
      <c r="AR1275" s="161" t="s">
        <v>87</v>
      </c>
      <c r="AT1275" s="169" t="s">
        <v>77</v>
      </c>
      <c r="AU1275" s="169" t="s">
        <v>25</v>
      </c>
      <c r="AY1275" s="161" t="s">
        <v>132</v>
      </c>
      <c r="BK1275" s="170">
        <f>SUM(BK1276:BK1301)</f>
        <v>0</v>
      </c>
    </row>
    <row r="1276" spans="2:65" s="1" customFormat="1" ht="16.5" customHeight="1">
      <c r="B1276" s="173"/>
      <c r="C1276" s="174" t="s">
        <v>1519</v>
      </c>
      <c r="D1276" s="174" t="s">
        <v>135</v>
      </c>
      <c r="E1276" s="175" t="s">
        <v>1520</v>
      </c>
      <c r="F1276" s="176" t="s">
        <v>1521</v>
      </c>
      <c r="G1276" s="177" t="s">
        <v>846</v>
      </c>
      <c r="H1276" s="178">
        <v>712</v>
      </c>
      <c r="I1276" s="179"/>
      <c r="J1276" s="180">
        <f>ROUND(I1276*H1276,2)</f>
        <v>0</v>
      </c>
      <c r="K1276" s="176" t="s">
        <v>5</v>
      </c>
      <c r="L1276" s="42"/>
      <c r="M1276" s="181" t="s">
        <v>5</v>
      </c>
      <c r="N1276" s="182" t="s">
        <v>49</v>
      </c>
      <c r="O1276" s="43"/>
      <c r="P1276" s="183">
        <f>O1276*H1276</f>
        <v>0</v>
      </c>
      <c r="Q1276" s="183">
        <v>6.7000000000000002E-4</v>
      </c>
      <c r="R1276" s="183">
        <f>Q1276*H1276</f>
        <v>0.47704000000000002</v>
      </c>
      <c r="S1276" s="183">
        <v>0</v>
      </c>
      <c r="T1276" s="184">
        <f>S1276*H1276</f>
        <v>0</v>
      </c>
      <c r="AR1276" s="24" t="s">
        <v>461</v>
      </c>
      <c r="AT1276" s="24" t="s">
        <v>135</v>
      </c>
      <c r="AU1276" s="24" t="s">
        <v>87</v>
      </c>
      <c r="AY1276" s="24" t="s">
        <v>132</v>
      </c>
      <c r="BE1276" s="185">
        <f>IF(N1276="základní",J1276,0)</f>
        <v>0</v>
      </c>
      <c r="BF1276" s="185">
        <f>IF(N1276="snížená",J1276,0)</f>
        <v>0</v>
      </c>
      <c r="BG1276" s="185">
        <f>IF(N1276="zákl. přenesená",J1276,0)</f>
        <v>0</v>
      </c>
      <c r="BH1276" s="185">
        <f>IF(N1276="sníž. přenesená",J1276,0)</f>
        <v>0</v>
      </c>
      <c r="BI1276" s="185">
        <f>IF(N1276="nulová",J1276,0)</f>
        <v>0</v>
      </c>
      <c r="BJ1276" s="24" t="s">
        <v>25</v>
      </c>
      <c r="BK1276" s="185">
        <f>ROUND(I1276*H1276,2)</f>
        <v>0</v>
      </c>
      <c r="BL1276" s="24" t="s">
        <v>461</v>
      </c>
      <c r="BM1276" s="24" t="s">
        <v>1522</v>
      </c>
    </row>
    <row r="1277" spans="2:65" s="11" customFormat="1" ht="13.5">
      <c r="B1277" s="186"/>
      <c r="D1277" s="187" t="s">
        <v>141</v>
      </c>
      <c r="E1277" s="188" t="s">
        <v>5</v>
      </c>
      <c r="F1277" s="189" t="s">
        <v>1523</v>
      </c>
      <c r="H1277" s="188" t="s">
        <v>5</v>
      </c>
      <c r="I1277" s="190"/>
      <c r="L1277" s="186"/>
      <c r="M1277" s="191"/>
      <c r="N1277" s="192"/>
      <c r="O1277" s="192"/>
      <c r="P1277" s="192"/>
      <c r="Q1277" s="192"/>
      <c r="R1277" s="192"/>
      <c r="S1277" s="192"/>
      <c r="T1277" s="193"/>
      <c r="AT1277" s="188" t="s">
        <v>141</v>
      </c>
      <c r="AU1277" s="188" t="s">
        <v>87</v>
      </c>
      <c r="AV1277" s="11" t="s">
        <v>25</v>
      </c>
      <c r="AW1277" s="11" t="s">
        <v>41</v>
      </c>
      <c r="AX1277" s="11" t="s">
        <v>78</v>
      </c>
      <c r="AY1277" s="188" t="s">
        <v>132</v>
      </c>
    </row>
    <row r="1278" spans="2:65" s="12" customFormat="1" ht="13.5">
      <c r="B1278" s="194"/>
      <c r="D1278" s="187" t="s">
        <v>141</v>
      </c>
      <c r="E1278" s="195" t="s">
        <v>5</v>
      </c>
      <c r="F1278" s="196" t="s">
        <v>1524</v>
      </c>
      <c r="H1278" s="197">
        <v>712</v>
      </c>
      <c r="I1278" s="198"/>
      <c r="L1278" s="194"/>
      <c r="M1278" s="199"/>
      <c r="N1278" s="200"/>
      <c r="O1278" s="200"/>
      <c r="P1278" s="200"/>
      <c r="Q1278" s="200"/>
      <c r="R1278" s="200"/>
      <c r="S1278" s="200"/>
      <c r="T1278" s="201"/>
      <c r="AT1278" s="195" t="s">
        <v>141</v>
      </c>
      <c r="AU1278" s="195" t="s">
        <v>87</v>
      </c>
      <c r="AV1278" s="12" t="s">
        <v>87</v>
      </c>
      <c r="AW1278" s="12" t="s">
        <v>41</v>
      </c>
      <c r="AX1278" s="12" t="s">
        <v>78</v>
      </c>
      <c r="AY1278" s="195" t="s">
        <v>132</v>
      </c>
    </row>
    <row r="1279" spans="2:65" s="14" customFormat="1" ht="13.5">
      <c r="B1279" s="210"/>
      <c r="D1279" s="187" t="s">
        <v>141</v>
      </c>
      <c r="E1279" s="211" t="s">
        <v>5</v>
      </c>
      <c r="F1279" s="212" t="s">
        <v>160</v>
      </c>
      <c r="H1279" s="213">
        <v>712</v>
      </c>
      <c r="I1279" s="214"/>
      <c r="L1279" s="210"/>
      <c r="M1279" s="215"/>
      <c r="N1279" s="216"/>
      <c r="O1279" s="216"/>
      <c r="P1279" s="216"/>
      <c r="Q1279" s="216"/>
      <c r="R1279" s="216"/>
      <c r="S1279" s="216"/>
      <c r="T1279" s="217"/>
      <c r="AT1279" s="211" t="s">
        <v>141</v>
      </c>
      <c r="AU1279" s="211" t="s">
        <v>87</v>
      </c>
      <c r="AV1279" s="14" t="s">
        <v>139</v>
      </c>
      <c r="AW1279" s="14" t="s">
        <v>41</v>
      </c>
      <c r="AX1279" s="14" t="s">
        <v>25</v>
      </c>
      <c r="AY1279" s="211" t="s">
        <v>132</v>
      </c>
    </row>
    <row r="1280" spans="2:65" s="1" customFormat="1" ht="25.5" customHeight="1">
      <c r="B1280" s="173"/>
      <c r="C1280" s="219" t="s">
        <v>1525</v>
      </c>
      <c r="D1280" s="219" t="s">
        <v>1526</v>
      </c>
      <c r="E1280" s="220" t="s">
        <v>1527</v>
      </c>
      <c r="F1280" s="221" t="s">
        <v>1528</v>
      </c>
      <c r="G1280" s="222" t="s">
        <v>846</v>
      </c>
      <c r="H1280" s="223">
        <v>234.96</v>
      </c>
      <c r="I1280" s="224"/>
      <c r="J1280" s="225">
        <f>ROUND(I1280*H1280,2)</f>
        <v>0</v>
      </c>
      <c r="K1280" s="221" t="s">
        <v>5</v>
      </c>
      <c r="L1280" s="226"/>
      <c r="M1280" s="227" t="s">
        <v>5</v>
      </c>
      <c r="N1280" s="228" t="s">
        <v>49</v>
      </c>
      <c r="O1280" s="43"/>
      <c r="P1280" s="183">
        <f>O1280*H1280</f>
        <v>0</v>
      </c>
      <c r="Q1280" s="183">
        <v>0</v>
      </c>
      <c r="R1280" s="183">
        <f>Q1280*H1280</f>
        <v>0</v>
      </c>
      <c r="S1280" s="183">
        <v>0</v>
      </c>
      <c r="T1280" s="184">
        <f>S1280*H1280</f>
        <v>0</v>
      </c>
      <c r="AR1280" s="24" t="s">
        <v>622</v>
      </c>
      <c r="AT1280" s="24" t="s">
        <v>1526</v>
      </c>
      <c r="AU1280" s="24" t="s">
        <v>87</v>
      </c>
      <c r="AY1280" s="24" t="s">
        <v>132</v>
      </c>
      <c r="BE1280" s="185">
        <f>IF(N1280="základní",J1280,0)</f>
        <v>0</v>
      </c>
      <c r="BF1280" s="185">
        <f>IF(N1280="snížená",J1280,0)</f>
        <v>0</v>
      </c>
      <c r="BG1280" s="185">
        <f>IF(N1280="zákl. přenesená",J1280,0)</f>
        <v>0</v>
      </c>
      <c r="BH1280" s="185">
        <f>IF(N1280="sníž. přenesená",J1280,0)</f>
        <v>0</v>
      </c>
      <c r="BI1280" s="185">
        <f>IF(N1280="nulová",J1280,0)</f>
        <v>0</v>
      </c>
      <c r="BJ1280" s="24" t="s">
        <v>25</v>
      </c>
      <c r="BK1280" s="185">
        <f>ROUND(I1280*H1280,2)</f>
        <v>0</v>
      </c>
      <c r="BL1280" s="24" t="s">
        <v>461</v>
      </c>
      <c r="BM1280" s="24" t="s">
        <v>1529</v>
      </c>
    </row>
    <row r="1281" spans="2:65" s="11" customFormat="1" ht="13.5">
      <c r="B1281" s="186"/>
      <c r="D1281" s="187" t="s">
        <v>141</v>
      </c>
      <c r="E1281" s="188" t="s">
        <v>5</v>
      </c>
      <c r="F1281" s="189" t="s">
        <v>1530</v>
      </c>
      <c r="H1281" s="188" t="s">
        <v>5</v>
      </c>
      <c r="I1281" s="190"/>
      <c r="L1281" s="186"/>
      <c r="M1281" s="191"/>
      <c r="N1281" s="192"/>
      <c r="O1281" s="192"/>
      <c r="P1281" s="192"/>
      <c r="Q1281" s="192"/>
      <c r="R1281" s="192"/>
      <c r="S1281" s="192"/>
      <c r="T1281" s="193"/>
      <c r="AT1281" s="188" t="s">
        <v>141</v>
      </c>
      <c r="AU1281" s="188" t="s">
        <v>87</v>
      </c>
      <c r="AV1281" s="11" t="s">
        <v>25</v>
      </c>
      <c r="AW1281" s="11" t="s">
        <v>41</v>
      </c>
      <c r="AX1281" s="11" t="s">
        <v>78</v>
      </c>
      <c r="AY1281" s="188" t="s">
        <v>132</v>
      </c>
    </row>
    <row r="1282" spans="2:65" s="12" customFormat="1" ht="13.5">
      <c r="B1282" s="194"/>
      <c r="D1282" s="187" t="s">
        <v>141</v>
      </c>
      <c r="E1282" s="195" t="s">
        <v>5</v>
      </c>
      <c r="F1282" s="196" t="s">
        <v>1531</v>
      </c>
      <c r="H1282" s="197">
        <v>213.6</v>
      </c>
      <c r="I1282" s="198"/>
      <c r="L1282" s="194"/>
      <c r="M1282" s="199"/>
      <c r="N1282" s="200"/>
      <c r="O1282" s="200"/>
      <c r="P1282" s="200"/>
      <c r="Q1282" s="200"/>
      <c r="R1282" s="200"/>
      <c r="S1282" s="200"/>
      <c r="T1282" s="201"/>
      <c r="AT1282" s="195" t="s">
        <v>141</v>
      </c>
      <c r="AU1282" s="195" t="s">
        <v>87</v>
      </c>
      <c r="AV1282" s="12" t="s">
        <v>87</v>
      </c>
      <c r="AW1282" s="12" t="s">
        <v>41</v>
      </c>
      <c r="AX1282" s="12" t="s">
        <v>25</v>
      </c>
      <c r="AY1282" s="195" t="s">
        <v>132</v>
      </c>
    </row>
    <row r="1283" spans="2:65" s="12" customFormat="1" ht="13.5">
      <c r="B1283" s="194"/>
      <c r="D1283" s="187" t="s">
        <v>141</v>
      </c>
      <c r="F1283" s="196" t="s">
        <v>1532</v>
      </c>
      <c r="H1283" s="197">
        <v>234.96</v>
      </c>
      <c r="I1283" s="198"/>
      <c r="L1283" s="194"/>
      <c r="M1283" s="199"/>
      <c r="N1283" s="200"/>
      <c r="O1283" s="200"/>
      <c r="P1283" s="200"/>
      <c r="Q1283" s="200"/>
      <c r="R1283" s="200"/>
      <c r="S1283" s="200"/>
      <c r="T1283" s="201"/>
      <c r="AT1283" s="195" t="s">
        <v>141</v>
      </c>
      <c r="AU1283" s="195" t="s">
        <v>87</v>
      </c>
      <c r="AV1283" s="12" t="s">
        <v>87</v>
      </c>
      <c r="AW1283" s="12" t="s">
        <v>6</v>
      </c>
      <c r="AX1283" s="12" t="s">
        <v>25</v>
      </c>
      <c r="AY1283" s="195" t="s">
        <v>132</v>
      </c>
    </row>
    <row r="1284" spans="2:65" s="1" customFormat="1" ht="16.5" customHeight="1">
      <c r="B1284" s="173"/>
      <c r="C1284" s="174" t="s">
        <v>1533</v>
      </c>
      <c r="D1284" s="174" t="s">
        <v>135</v>
      </c>
      <c r="E1284" s="175" t="s">
        <v>1534</v>
      </c>
      <c r="F1284" s="176" t="s">
        <v>1535</v>
      </c>
      <c r="G1284" s="177" t="s">
        <v>846</v>
      </c>
      <c r="H1284" s="178">
        <v>309</v>
      </c>
      <c r="I1284" s="179"/>
      <c r="J1284" s="180">
        <f>ROUND(I1284*H1284,2)</f>
        <v>0</v>
      </c>
      <c r="K1284" s="176" t="s">
        <v>5</v>
      </c>
      <c r="L1284" s="42"/>
      <c r="M1284" s="181" t="s">
        <v>5</v>
      </c>
      <c r="N1284" s="182" t="s">
        <v>49</v>
      </c>
      <c r="O1284" s="43"/>
      <c r="P1284" s="183">
        <f>O1284*H1284</f>
        <v>0</v>
      </c>
      <c r="Q1284" s="183">
        <v>1.2999999999999999E-4</v>
      </c>
      <c r="R1284" s="183">
        <f>Q1284*H1284</f>
        <v>4.0169999999999997E-2</v>
      </c>
      <c r="S1284" s="183">
        <v>3.6000000000000002E-4</v>
      </c>
      <c r="T1284" s="184">
        <f>S1284*H1284</f>
        <v>0.11124000000000001</v>
      </c>
      <c r="AR1284" s="24" t="s">
        <v>461</v>
      </c>
      <c r="AT1284" s="24" t="s">
        <v>135</v>
      </c>
      <c r="AU1284" s="24" t="s">
        <v>87</v>
      </c>
      <c r="AY1284" s="24" t="s">
        <v>132</v>
      </c>
      <c r="BE1284" s="185">
        <f>IF(N1284="základní",J1284,0)</f>
        <v>0</v>
      </c>
      <c r="BF1284" s="185">
        <f>IF(N1284="snížená",J1284,0)</f>
        <v>0</v>
      </c>
      <c r="BG1284" s="185">
        <f>IF(N1284="zákl. přenesená",J1284,0)</f>
        <v>0</v>
      </c>
      <c r="BH1284" s="185">
        <f>IF(N1284="sníž. přenesená",J1284,0)</f>
        <v>0</v>
      </c>
      <c r="BI1284" s="185">
        <f>IF(N1284="nulová",J1284,0)</f>
        <v>0</v>
      </c>
      <c r="BJ1284" s="24" t="s">
        <v>25</v>
      </c>
      <c r="BK1284" s="185">
        <f>ROUND(I1284*H1284,2)</f>
        <v>0</v>
      </c>
      <c r="BL1284" s="24" t="s">
        <v>461</v>
      </c>
      <c r="BM1284" s="24" t="s">
        <v>1536</v>
      </c>
    </row>
    <row r="1285" spans="2:65" s="12" customFormat="1" ht="13.5">
      <c r="B1285" s="194"/>
      <c r="D1285" s="187" t="s">
        <v>141</v>
      </c>
      <c r="E1285" s="195" t="s">
        <v>5</v>
      </c>
      <c r="F1285" s="196" t="s">
        <v>1537</v>
      </c>
      <c r="H1285" s="197">
        <v>20</v>
      </c>
      <c r="I1285" s="198"/>
      <c r="L1285" s="194"/>
      <c r="M1285" s="199"/>
      <c r="N1285" s="200"/>
      <c r="O1285" s="200"/>
      <c r="P1285" s="200"/>
      <c r="Q1285" s="200"/>
      <c r="R1285" s="200"/>
      <c r="S1285" s="200"/>
      <c r="T1285" s="201"/>
      <c r="AT1285" s="195" t="s">
        <v>141</v>
      </c>
      <c r="AU1285" s="195" t="s">
        <v>87</v>
      </c>
      <c r="AV1285" s="12" t="s">
        <v>87</v>
      </c>
      <c r="AW1285" s="12" t="s">
        <v>41</v>
      </c>
      <c r="AX1285" s="12" t="s">
        <v>78</v>
      </c>
      <c r="AY1285" s="195" t="s">
        <v>132</v>
      </c>
    </row>
    <row r="1286" spans="2:65" s="12" customFormat="1" ht="13.5">
      <c r="B1286" s="194"/>
      <c r="D1286" s="187" t="s">
        <v>141</v>
      </c>
      <c r="E1286" s="195" t="s">
        <v>5</v>
      </c>
      <c r="F1286" s="196" t="s">
        <v>1538</v>
      </c>
      <c r="H1286" s="197">
        <v>45</v>
      </c>
      <c r="I1286" s="198"/>
      <c r="L1286" s="194"/>
      <c r="M1286" s="199"/>
      <c r="N1286" s="200"/>
      <c r="O1286" s="200"/>
      <c r="P1286" s="200"/>
      <c r="Q1286" s="200"/>
      <c r="R1286" s="200"/>
      <c r="S1286" s="200"/>
      <c r="T1286" s="201"/>
      <c r="AT1286" s="195" t="s">
        <v>141</v>
      </c>
      <c r="AU1286" s="195" t="s">
        <v>87</v>
      </c>
      <c r="AV1286" s="12" t="s">
        <v>87</v>
      </c>
      <c r="AW1286" s="12" t="s">
        <v>41</v>
      </c>
      <c r="AX1286" s="12" t="s">
        <v>78</v>
      </c>
      <c r="AY1286" s="195" t="s">
        <v>132</v>
      </c>
    </row>
    <row r="1287" spans="2:65" s="12" customFormat="1" ht="13.5">
      <c r="B1287" s="194"/>
      <c r="D1287" s="187" t="s">
        <v>141</v>
      </c>
      <c r="E1287" s="195" t="s">
        <v>5</v>
      </c>
      <c r="F1287" s="196" t="s">
        <v>1539</v>
      </c>
      <c r="H1287" s="197">
        <v>20</v>
      </c>
      <c r="I1287" s="198"/>
      <c r="L1287" s="194"/>
      <c r="M1287" s="199"/>
      <c r="N1287" s="200"/>
      <c r="O1287" s="200"/>
      <c r="P1287" s="200"/>
      <c r="Q1287" s="200"/>
      <c r="R1287" s="200"/>
      <c r="S1287" s="200"/>
      <c r="T1287" s="201"/>
      <c r="AT1287" s="195" t="s">
        <v>141</v>
      </c>
      <c r="AU1287" s="195" t="s">
        <v>87</v>
      </c>
      <c r="AV1287" s="12" t="s">
        <v>87</v>
      </c>
      <c r="AW1287" s="12" t="s">
        <v>41</v>
      </c>
      <c r="AX1287" s="12" t="s">
        <v>78</v>
      </c>
      <c r="AY1287" s="195" t="s">
        <v>132</v>
      </c>
    </row>
    <row r="1288" spans="2:65" s="12" customFormat="1" ht="13.5">
      <c r="B1288" s="194"/>
      <c r="D1288" s="187" t="s">
        <v>141</v>
      </c>
      <c r="E1288" s="195" t="s">
        <v>5</v>
      </c>
      <c r="F1288" s="196" t="s">
        <v>1540</v>
      </c>
      <c r="H1288" s="197">
        <v>45</v>
      </c>
      <c r="I1288" s="198"/>
      <c r="L1288" s="194"/>
      <c r="M1288" s="199"/>
      <c r="N1288" s="200"/>
      <c r="O1288" s="200"/>
      <c r="P1288" s="200"/>
      <c r="Q1288" s="200"/>
      <c r="R1288" s="200"/>
      <c r="S1288" s="200"/>
      <c r="T1288" s="201"/>
      <c r="AT1288" s="195" t="s">
        <v>141</v>
      </c>
      <c r="AU1288" s="195" t="s">
        <v>87</v>
      </c>
      <c r="AV1288" s="12" t="s">
        <v>87</v>
      </c>
      <c r="AW1288" s="12" t="s">
        <v>41</v>
      </c>
      <c r="AX1288" s="12" t="s">
        <v>78</v>
      </c>
      <c r="AY1288" s="195" t="s">
        <v>132</v>
      </c>
    </row>
    <row r="1289" spans="2:65" s="12" customFormat="1" ht="13.5">
      <c r="B1289" s="194"/>
      <c r="D1289" s="187" t="s">
        <v>141</v>
      </c>
      <c r="E1289" s="195" t="s">
        <v>5</v>
      </c>
      <c r="F1289" s="196" t="s">
        <v>1541</v>
      </c>
      <c r="H1289" s="197">
        <v>30</v>
      </c>
      <c r="I1289" s="198"/>
      <c r="L1289" s="194"/>
      <c r="M1289" s="199"/>
      <c r="N1289" s="200"/>
      <c r="O1289" s="200"/>
      <c r="P1289" s="200"/>
      <c r="Q1289" s="200"/>
      <c r="R1289" s="200"/>
      <c r="S1289" s="200"/>
      <c r="T1289" s="201"/>
      <c r="AT1289" s="195" t="s">
        <v>141</v>
      </c>
      <c r="AU1289" s="195" t="s">
        <v>87</v>
      </c>
      <c r="AV1289" s="12" t="s">
        <v>87</v>
      </c>
      <c r="AW1289" s="12" t="s">
        <v>41</v>
      </c>
      <c r="AX1289" s="12" t="s">
        <v>78</v>
      </c>
      <c r="AY1289" s="195" t="s">
        <v>132</v>
      </c>
    </row>
    <row r="1290" spans="2:65" s="12" customFormat="1" ht="13.5">
      <c r="B1290" s="194"/>
      <c r="D1290" s="187" t="s">
        <v>141</v>
      </c>
      <c r="E1290" s="195" t="s">
        <v>5</v>
      </c>
      <c r="F1290" s="196" t="s">
        <v>1542</v>
      </c>
      <c r="H1290" s="197">
        <v>36</v>
      </c>
      <c r="I1290" s="198"/>
      <c r="L1290" s="194"/>
      <c r="M1290" s="199"/>
      <c r="N1290" s="200"/>
      <c r="O1290" s="200"/>
      <c r="P1290" s="200"/>
      <c r="Q1290" s="200"/>
      <c r="R1290" s="200"/>
      <c r="S1290" s="200"/>
      <c r="T1290" s="201"/>
      <c r="AT1290" s="195" t="s">
        <v>141</v>
      </c>
      <c r="AU1290" s="195" t="s">
        <v>87</v>
      </c>
      <c r="AV1290" s="12" t="s">
        <v>87</v>
      </c>
      <c r="AW1290" s="12" t="s">
        <v>41</v>
      </c>
      <c r="AX1290" s="12" t="s">
        <v>78</v>
      </c>
      <c r="AY1290" s="195" t="s">
        <v>132</v>
      </c>
    </row>
    <row r="1291" spans="2:65" s="12" customFormat="1" ht="13.5">
      <c r="B1291" s="194"/>
      <c r="D1291" s="187" t="s">
        <v>141</v>
      </c>
      <c r="E1291" s="195" t="s">
        <v>5</v>
      </c>
      <c r="F1291" s="196" t="s">
        <v>1543</v>
      </c>
      <c r="H1291" s="197">
        <v>5</v>
      </c>
      <c r="I1291" s="198"/>
      <c r="L1291" s="194"/>
      <c r="M1291" s="199"/>
      <c r="N1291" s="200"/>
      <c r="O1291" s="200"/>
      <c r="P1291" s="200"/>
      <c r="Q1291" s="200"/>
      <c r="R1291" s="200"/>
      <c r="S1291" s="200"/>
      <c r="T1291" s="201"/>
      <c r="AT1291" s="195" t="s">
        <v>141</v>
      </c>
      <c r="AU1291" s="195" t="s">
        <v>87</v>
      </c>
      <c r="AV1291" s="12" t="s">
        <v>87</v>
      </c>
      <c r="AW1291" s="12" t="s">
        <v>41</v>
      </c>
      <c r="AX1291" s="12" t="s">
        <v>78</v>
      </c>
      <c r="AY1291" s="195" t="s">
        <v>132</v>
      </c>
    </row>
    <row r="1292" spans="2:65" s="12" customFormat="1" ht="13.5">
      <c r="B1292" s="194"/>
      <c r="D1292" s="187" t="s">
        <v>141</v>
      </c>
      <c r="E1292" s="195" t="s">
        <v>5</v>
      </c>
      <c r="F1292" s="196" t="s">
        <v>1544</v>
      </c>
      <c r="H1292" s="197">
        <v>12</v>
      </c>
      <c r="I1292" s="198"/>
      <c r="L1292" s="194"/>
      <c r="M1292" s="199"/>
      <c r="N1292" s="200"/>
      <c r="O1292" s="200"/>
      <c r="P1292" s="200"/>
      <c r="Q1292" s="200"/>
      <c r="R1292" s="200"/>
      <c r="S1292" s="200"/>
      <c r="T1292" s="201"/>
      <c r="AT1292" s="195" t="s">
        <v>141</v>
      </c>
      <c r="AU1292" s="195" t="s">
        <v>87</v>
      </c>
      <c r="AV1292" s="12" t="s">
        <v>87</v>
      </c>
      <c r="AW1292" s="12" t="s">
        <v>41</v>
      </c>
      <c r="AX1292" s="12" t="s">
        <v>78</v>
      </c>
      <c r="AY1292" s="195" t="s">
        <v>132</v>
      </c>
    </row>
    <row r="1293" spans="2:65" s="12" customFormat="1" ht="13.5">
      <c r="B1293" s="194"/>
      <c r="D1293" s="187" t="s">
        <v>141</v>
      </c>
      <c r="E1293" s="195" t="s">
        <v>5</v>
      </c>
      <c r="F1293" s="196" t="s">
        <v>1545</v>
      </c>
      <c r="H1293" s="197">
        <v>36</v>
      </c>
      <c r="I1293" s="198"/>
      <c r="L1293" s="194"/>
      <c r="M1293" s="199"/>
      <c r="N1293" s="200"/>
      <c r="O1293" s="200"/>
      <c r="P1293" s="200"/>
      <c r="Q1293" s="200"/>
      <c r="R1293" s="200"/>
      <c r="S1293" s="200"/>
      <c r="T1293" s="201"/>
      <c r="AT1293" s="195" t="s">
        <v>141</v>
      </c>
      <c r="AU1293" s="195" t="s">
        <v>87</v>
      </c>
      <c r="AV1293" s="12" t="s">
        <v>87</v>
      </c>
      <c r="AW1293" s="12" t="s">
        <v>41</v>
      </c>
      <c r="AX1293" s="12" t="s">
        <v>78</v>
      </c>
      <c r="AY1293" s="195" t="s">
        <v>132</v>
      </c>
    </row>
    <row r="1294" spans="2:65" s="12" customFormat="1" ht="13.5">
      <c r="B1294" s="194"/>
      <c r="D1294" s="187" t="s">
        <v>141</v>
      </c>
      <c r="E1294" s="195" t="s">
        <v>5</v>
      </c>
      <c r="F1294" s="196" t="s">
        <v>1546</v>
      </c>
      <c r="H1294" s="197">
        <v>30</v>
      </c>
      <c r="I1294" s="198"/>
      <c r="L1294" s="194"/>
      <c r="M1294" s="199"/>
      <c r="N1294" s="200"/>
      <c r="O1294" s="200"/>
      <c r="P1294" s="200"/>
      <c r="Q1294" s="200"/>
      <c r="R1294" s="200"/>
      <c r="S1294" s="200"/>
      <c r="T1294" s="201"/>
      <c r="AT1294" s="195" t="s">
        <v>141</v>
      </c>
      <c r="AU1294" s="195" t="s">
        <v>87</v>
      </c>
      <c r="AV1294" s="12" t="s">
        <v>87</v>
      </c>
      <c r="AW1294" s="12" t="s">
        <v>41</v>
      </c>
      <c r="AX1294" s="12" t="s">
        <v>78</v>
      </c>
      <c r="AY1294" s="195" t="s">
        <v>132</v>
      </c>
    </row>
    <row r="1295" spans="2:65" s="12" customFormat="1" ht="13.5">
      <c r="B1295" s="194"/>
      <c r="D1295" s="187" t="s">
        <v>141</v>
      </c>
      <c r="E1295" s="195" t="s">
        <v>5</v>
      </c>
      <c r="F1295" s="196" t="s">
        <v>1547</v>
      </c>
      <c r="H1295" s="197">
        <v>30</v>
      </c>
      <c r="I1295" s="198"/>
      <c r="L1295" s="194"/>
      <c r="M1295" s="199"/>
      <c r="N1295" s="200"/>
      <c r="O1295" s="200"/>
      <c r="P1295" s="200"/>
      <c r="Q1295" s="200"/>
      <c r="R1295" s="200"/>
      <c r="S1295" s="200"/>
      <c r="T1295" s="201"/>
      <c r="AT1295" s="195" t="s">
        <v>141</v>
      </c>
      <c r="AU1295" s="195" t="s">
        <v>87</v>
      </c>
      <c r="AV1295" s="12" t="s">
        <v>87</v>
      </c>
      <c r="AW1295" s="12" t="s">
        <v>41</v>
      </c>
      <c r="AX1295" s="12" t="s">
        <v>78</v>
      </c>
      <c r="AY1295" s="195" t="s">
        <v>132</v>
      </c>
    </row>
    <row r="1296" spans="2:65" s="14" customFormat="1" ht="13.5">
      <c r="B1296" s="210"/>
      <c r="D1296" s="187" t="s">
        <v>141</v>
      </c>
      <c r="E1296" s="211" t="s">
        <v>5</v>
      </c>
      <c r="F1296" s="212" t="s">
        <v>160</v>
      </c>
      <c r="H1296" s="213">
        <v>309</v>
      </c>
      <c r="I1296" s="214"/>
      <c r="L1296" s="210"/>
      <c r="M1296" s="215"/>
      <c r="N1296" s="216"/>
      <c r="O1296" s="216"/>
      <c r="P1296" s="216"/>
      <c r="Q1296" s="216"/>
      <c r="R1296" s="216"/>
      <c r="S1296" s="216"/>
      <c r="T1296" s="217"/>
      <c r="AT1296" s="211" t="s">
        <v>141</v>
      </c>
      <c r="AU1296" s="211" t="s">
        <v>87</v>
      </c>
      <c r="AV1296" s="14" t="s">
        <v>139</v>
      </c>
      <c r="AW1296" s="14" t="s">
        <v>41</v>
      </c>
      <c r="AX1296" s="14" t="s">
        <v>25</v>
      </c>
      <c r="AY1296" s="211" t="s">
        <v>132</v>
      </c>
    </row>
    <row r="1297" spans="2:65" s="1" customFormat="1" ht="16.5" customHeight="1">
      <c r="B1297" s="173"/>
      <c r="C1297" s="219" t="s">
        <v>1548</v>
      </c>
      <c r="D1297" s="219" t="s">
        <v>1526</v>
      </c>
      <c r="E1297" s="220" t="s">
        <v>1549</v>
      </c>
      <c r="F1297" s="221" t="s">
        <v>1550</v>
      </c>
      <c r="G1297" s="222" t="s">
        <v>138</v>
      </c>
      <c r="H1297" s="223">
        <v>11</v>
      </c>
      <c r="I1297" s="224"/>
      <c r="J1297" s="225">
        <f>ROUND(I1297*H1297,2)</f>
        <v>0</v>
      </c>
      <c r="K1297" s="221" t="s">
        <v>5</v>
      </c>
      <c r="L1297" s="226"/>
      <c r="M1297" s="227" t="s">
        <v>5</v>
      </c>
      <c r="N1297" s="228" t="s">
        <v>49</v>
      </c>
      <c r="O1297" s="43"/>
      <c r="P1297" s="183">
        <f>O1297*H1297</f>
        <v>0</v>
      </c>
      <c r="Q1297" s="183">
        <v>1.55E-2</v>
      </c>
      <c r="R1297" s="183">
        <f>Q1297*H1297</f>
        <v>0.17049999999999998</v>
      </c>
      <c r="S1297" s="183">
        <v>0</v>
      </c>
      <c r="T1297" s="184">
        <f>S1297*H1297</f>
        <v>0</v>
      </c>
      <c r="AR1297" s="24" t="s">
        <v>622</v>
      </c>
      <c r="AT1297" s="24" t="s">
        <v>1526</v>
      </c>
      <c r="AU1297" s="24" t="s">
        <v>87</v>
      </c>
      <c r="AY1297" s="24" t="s">
        <v>132</v>
      </c>
      <c r="BE1297" s="185">
        <f>IF(N1297="základní",J1297,0)</f>
        <v>0</v>
      </c>
      <c r="BF1297" s="185">
        <f>IF(N1297="snížená",J1297,0)</f>
        <v>0</v>
      </c>
      <c r="BG1297" s="185">
        <f>IF(N1297="zákl. přenesená",J1297,0)</f>
        <v>0</v>
      </c>
      <c r="BH1297" s="185">
        <f>IF(N1297="sníž. přenesená",J1297,0)</f>
        <v>0</v>
      </c>
      <c r="BI1297" s="185">
        <f>IF(N1297="nulová",J1297,0)</f>
        <v>0</v>
      </c>
      <c r="BJ1297" s="24" t="s">
        <v>25</v>
      </c>
      <c r="BK1297" s="185">
        <f>ROUND(I1297*H1297,2)</f>
        <v>0</v>
      </c>
      <c r="BL1297" s="24" t="s">
        <v>461</v>
      </c>
      <c r="BM1297" s="24" t="s">
        <v>1551</v>
      </c>
    </row>
    <row r="1298" spans="2:65" s="12" customFormat="1" ht="13.5">
      <c r="B1298" s="194"/>
      <c r="D1298" s="187" t="s">
        <v>141</v>
      </c>
      <c r="E1298" s="195" t="s">
        <v>5</v>
      </c>
      <c r="F1298" s="196" t="s">
        <v>1552</v>
      </c>
      <c r="H1298" s="197">
        <v>10</v>
      </c>
      <c r="I1298" s="198"/>
      <c r="L1298" s="194"/>
      <c r="M1298" s="199"/>
      <c r="N1298" s="200"/>
      <c r="O1298" s="200"/>
      <c r="P1298" s="200"/>
      <c r="Q1298" s="200"/>
      <c r="R1298" s="200"/>
      <c r="S1298" s="200"/>
      <c r="T1298" s="201"/>
      <c r="AT1298" s="195" t="s">
        <v>141</v>
      </c>
      <c r="AU1298" s="195" t="s">
        <v>87</v>
      </c>
      <c r="AV1298" s="12" t="s">
        <v>87</v>
      </c>
      <c r="AW1298" s="12" t="s">
        <v>41</v>
      </c>
      <c r="AX1298" s="12" t="s">
        <v>25</v>
      </c>
      <c r="AY1298" s="195" t="s">
        <v>132</v>
      </c>
    </row>
    <row r="1299" spans="2:65" s="12" customFormat="1" ht="13.5">
      <c r="B1299" s="194"/>
      <c r="D1299" s="187" t="s">
        <v>141</v>
      </c>
      <c r="F1299" s="196" t="s">
        <v>1553</v>
      </c>
      <c r="H1299" s="197">
        <v>11</v>
      </c>
      <c r="I1299" s="198"/>
      <c r="L1299" s="194"/>
      <c r="M1299" s="199"/>
      <c r="N1299" s="200"/>
      <c r="O1299" s="200"/>
      <c r="P1299" s="200"/>
      <c r="Q1299" s="200"/>
      <c r="R1299" s="200"/>
      <c r="S1299" s="200"/>
      <c r="T1299" s="201"/>
      <c r="AT1299" s="195" t="s">
        <v>141</v>
      </c>
      <c r="AU1299" s="195" t="s">
        <v>87</v>
      </c>
      <c r="AV1299" s="12" t="s">
        <v>87</v>
      </c>
      <c r="AW1299" s="12" t="s">
        <v>6</v>
      </c>
      <c r="AX1299" s="12" t="s">
        <v>25</v>
      </c>
      <c r="AY1299" s="195" t="s">
        <v>132</v>
      </c>
    </row>
    <row r="1300" spans="2:65" s="1" customFormat="1" ht="16.5" customHeight="1">
      <c r="B1300" s="173"/>
      <c r="C1300" s="174" t="s">
        <v>1554</v>
      </c>
      <c r="D1300" s="174" t="s">
        <v>135</v>
      </c>
      <c r="E1300" s="175" t="s">
        <v>1555</v>
      </c>
      <c r="F1300" s="176" t="s">
        <v>1556</v>
      </c>
      <c r="G1300" s="177" t="s">
        <v>883</v>
      </c>
      <c r="H1300" s="218"/>
      <c r="I1300" s="179"/>
      <c r="J1300" s="180">
        <f>ROUND(I1300*H1300,2)</f>
        <v>0</v>
      </c>
      <c r="K1300" s="176" t="s">
        <v>5</v>
      </c>
      <c r="L1300" s="42"/>
      <c r="M1300" s="181" t="s">
        <v>5</v>
      </c>
      <c r="N1300" s="182" t="s">
        <v>49</v>
      </c>
      <c r="O1300" s="43"/>
      <c r="P1300" s="183">
        <f>O1300*H1300</f>
        <v>0</v>
      </c>
      <c r="Q1300" s="183">
        <v>0</v>
      </c>
      <c r="R1300" s="183">
        <f>Q1300*H1300</f>
        <v>0</v>
      </c>
      <c r="S1300" s="183">
        <v>0</v>
      </c>
      <c r="T1300" s="184">
        <f>S1300*H1300</f>
        <v>0</v>
      </c>
      <c r="AR1300" s="24" t="s">
        <v>461</v>
      </c>
      <c r="AT1300" s="24" t="s">
        <v>135</v>
      </c>
      <c r="AU1300" s="24" t="s">
        <v>87</v>
      </c>
      <c r="AY1300" s="24" t="s">
        <v>132</v>
      </c>
      <c r="BE1300" s="185">
        <f>IF(N1300="základní",J1300,0)</f>
        <v>0</v>
      </c>
      <c r="BF1300" s="185">
        <f>IF(N1300="snížená",J1300,0)</f>
        <v>0</v>
      </c>
      <c r="BG1300" s="185">
        <f>IF(N1300="zákl. přenesená",J1300,0)</f>
        <v>0</v>
      </c>
      <c r="BH1300" s="185">
        <f>IF(N1300="sníž. přenesená",J1300,0)</f>
        <v>0</v>
      </c>
      <c r="BI1300" s="185">
        <f>IF(N1300="nulová",J1300,0)</f>
        <v>0</v>
      </c>
      <c r="BJ1300" s="24" t="s">
        <v>25</v>
      </c>
      <c r="BK1300" s="185">
        <f>ROUND(I1300*H1300,2)</f>
        <v>0</v>
      </c>
      <c r="BL1300" s="24" t="s">
        <v>461</v>
      </c>
      <c r="BM1300" s="24" t="s">
        <v>1557</v>
      </c>
    </row>
    <row r="1301" spans="2:65" s="1" customFormat="1" ht="16.5" customHeight="1">
      <c r="B1301" s="173"/>
      <c r="C1301" s="174" t="s">
        <v>1558</v>
      </c>
      <c r="D1301" s="174" t="s">
        <v>135</v>
      </c>
      <c r="E1301" s="175" t="s">
        <v>1559</v>
      </c>
      <c r="F1301" s="176" t="s">
        <v>1560</v>
      </c>
      <c r="G1301" s="177" t="s">
        <v>883</v>
      </c>
      <c r="H1301" s="218"/>
      <c r="I1301" s="179"/>
      <c r="J1301" s="180">
        <f>ROUND(I1301*H1301,2)</f>
        <v>0</v>
      </c>
      <c r="K1301" s="176" t="s">
        <v>5</v>
      </c>
      <c r="L1301" s="42"/>
      <c r="M1301" s="181" t="s">
        <v>5</v>
      </c>
      <c r="N1301" s="182" t="s">
        <v>49</v>
      </c>
      <c r="O1301" s="43"/>
      <c r="P1301" s="183">
        <f>O1301*H1301</f>
        <v>0</v>
      </c>
      <c r="Q1301" s="183">
        <v>0</v>
      </c>
      <c r="R1301" s="183">
        <f>Q1301*H1301</f>
        <v>0</v>
      </c>
      <c r="S1301" s="183">
        <v>0</v>
      </c>
      <c r="T1301" s="184">
        <f>S1301*H1301</f>
        <v>0</v>
      </c>
      <c r="AR1301" s="24" t="s">
        <v>461</v>
      </c>
      <c r="AT1301" s="24" t="s">
        <v>135</v>
      </c>
      <c r="AU1301" s="24" t="s">
        <v>87</v>
      </c>
      <c r="AY1301" s="24" t="s">
        <v>132</v>
      </c>
      <c r="BE1301" s="185">
        <f>IF(N1301="základní",J1301,0)</f>
        <v>0</v>
      </c>
      <c r="BF1301" s="185">
        <f>IF(N1301="snížená",J1301,0)</f>
        <v>0</v>
      </c>
      <c r="BG1301" s="185">
        <f>IF(N1301="zákl. přenesená",J1301,0)</f>
        <v>0</v>
      </c>
      <c r="BH1301" s="185">
        <f>IF(N1301="sníž. přenesená",J1301,0)</f>
        <v>0</v>
      </c>
      <c r="BI1301" s="185">
        <f>IF(N1301="nulová",J1301,0)</f>
        <v>0</v>
      </c>
      <c r="BJ1301" s="24" t="s">
        <v>25</v>
      </c>
      <c r="BK1301" s="185">
        <f>ROUND(I1301*H1301,2)</f>
        <v>0</v>
      </c>
      <c r="BL1301" s="24" t="s">
        <v>461</v>
      </c>
      <c r="BM1301" s="24" t="s">
        <v>1561</v>
      </c>
    </row>
    <row r="1302" spans="2:65" s="10" customFormat="1" ht="29.85" customHeight="1">
      <c r="B1302" s="160"/>
      <c r="D1302" s="161" t="s">
        <v>77</v>
      </c>
      <c r="E1302" s="171" t="s">
        <v>1562</v>
      </c>
      <c r="F1302" s="171" t="s">
        <v>1563</v>
      </c>
      <c r="I1302" s="163"/>
      <c r="J1302" s="172">
        <f>BK1302</f>
        <v>0</v>
      </c>
      <c r="L1302" s="160"/>
      <c r="M1302" s="165"/>
      <c r="N1302" s="166"/>
      <c r="O1302" s="166"/>
      <c r="P1302" s="167">
        <f>SUM(P1303:P1585)</f>
        <v>0</v>
      </c>
      <c r="Q1302" s="166"/>
      <c r="R1302" s="167">
        <f>SUM(R1303:R1585)</f>
        <v>1.4977748100000001</v>
      </c>
      <c r="S1302" s="166"/>
      <c r="T1302" s="168">
        <f>SUM(T1303:T1585)</f>
        <v>0</v>
      </c>
      <c r="AR1302" s="161" t="s">
        <v>87</v>
      </c>
      <c r="AT1302" s="169" t="s">
        <v>77</v>
      </c>
      <c r="AU1302" s="169" t="s">
        <v>25</v>
      </c>
      <c r="AY1302" s="161" t="s">
        <v>132</v>
      </c>
      <c r="BK1302" s="170">
        <f>SUM(BK1303:BK1585)</f>
        <v>0</v>
      </c>
    </row>
    <row r="1303" spans="2:65" s="1" customFormat="1" ht="25.5" customHeight="1">
      <c r="B1303" s="173"/>
      <c r="C1303" s="174" t="s">
        <v>1564</v>
      </c>
      <c r="D1303" s="174" t="s">
        <v>135</v>
      </c>
      <c r="E1303" s="175" t="s">
        <v>1565</v>
      </c>
      <c r="F1303" s="176" t="s">
        <v>1566</v>
      </c>
      <c r="G1303" s="177" t="s">
        <v>846</v>
      </c>
      <c r="H1303" s="178">
        <v>1</v>
      </c>
      <c r="I1303" s="179"/>
      <c r="J1303" s="180">
        <f t="shared" ref="J1303:J1308" si="40">ROUND(I1303*H1303,2)</f>
        <v>0</v>
      </c>
      <c r="K1303" s="176" t="s">
        <v>5</v>
      </c>
      <c r="L1303" s="42"/>
      <c r="M1303" s="181" t="s">
        <v>5</v>
      </c>
      <c r="N1303" s="182" t="s">
        <v>49</v>
      </c>
      <c r="O1303" s="43"/>
      <c r="P1303" s="183">
        <f t="shared" ref="P1303:P1308" si="41">O1303*H1303</f>
        <v>0</v>
      </c>
      <c r="Q1303" s="183">
        <v>0</v>
      </c>
      <c r="R1303" s="183">
        <f t="shared" ref="R1303:R1308" si="42">Q1303*H1303</f>
        <v>0</v>
      </c>
      <c r="S1303" s="183">
        <v>0</v>
      </c>
      <c r="T1303" s="184">
        <f t="shared" ref="T1303:T1308" si="43">S1303*H1303</f>
        <v>0</v>
      </c>
      <c r="AR1303" s="24" t="s">
        <v>461</v>
      </c>
      <c r="AT1303" s="24" t="s">
        <v>135</v>
      </c>
      <c r="AU1303" s="24" t="s">
        <v>87</v>
      </c>
      <c r="AY1303" s="24" t="s">
        <v>132</v>
      </c>
      <c r="BE1303" s="185">
        <f t="shared" ref="BE1303:BE1308" si="44">IF(N1303="základní",J1303,0)</f>
        <v>0</v>
      </c>
      <c r="BF1303" s="185">
        <f t="shared" ref="BF1303:BF1308" si="45">IF(N1303="snížená",J1303,0)</f>
        <v>0</v>
      </c>
      <c r="BG1303" s="185">
        <f t="shared" ref="BG1303:BG1308" si="46">IF(N1303="zákl. přenesená",J1303,0)</f>
        <v>0</v>
      </c>
      <c r="BH1303" s="185">
        <f t="shared" ref="BH1303:BH1308" si="47">IF(N1303="sníž. přenesená",J1303,0)</f>
        <v>0</v>
      </c>
      <c r="BI1303" s="185">
        <f t="shared" ref="BI1303:BI1308" si="48">IF(N1303="nulová",J1303,0)</f>
        <v>0</v>
      </c>
      <c r="BJ1303" s="24" t="s">
        <v>25</v>
      </c>
      <c r="BK1303" s="185">
        <f t="shared" ref="BK1303:BK1308" si="49">ROUND(I1303*H1303,2)</f>
        <v>0</v>
      </c>
      <c r="BL1303" s="24" t="s">
        <v>461</v>
      </c>
      <c r="BM1303" s="24" t="s">
        <v>1567</v>
      </c>
    </row>
    <row r="1304" spans="2:65" s="1" customFormat="1" ht="25.5" customHeight="1">
      <c r="B1304" s="173"/>
      <c r="C1304" s="174" t="s">
        <v>1568</v>
      </c>
      <c r="D1304" s="174" t="s">
        <v>135</v>
      </c>
      <c r="E1304" s="175" t="s">
        <v>1569</v>
      </c>
      <c r="F1304" s="176" t="s">
        <v>1570</v>
      </c>
      <c r="G1304" s="177" t="s">
        <v>846</v>
      </c>
      <c r="H1304" s="178">
        <v>1</v>
      </c>
      <c r="I1304" s="179"/>
      <c r="J1304" s="180">
        <f t="shared" si="40"/>
        <v>0</v>
      </c>
      <c r="K1304" s="176" t="s">
        <v>5</v>
      </c>
      <c r="L1304" s="42"/>
      <c r="M1304" s="181" t="s">
        <v>5</v>
      </c>
      <c r="N1304" s="182" t="s">
        <v>49</v>
      </c>
      <c r="O1304" s="43"/>
      <c r="P1304" s="183">
        <f t="shared" si="41"/>
        <v>0</v>
      </c>
      <c r="Q1304" s="183">
        <v>0</v>
      </c>
      <c r="R1304" s="183">
        <f t="shared" si="42"/>
        <v>0</v>
      </c>
      <c r="S1304" s="183">
        <v>0</v>
      </c>
      <c r="T1304" s="184">
        <f t="shared" si="43"/>
        <v>0</v>
      </c>
      <c r="AR1304" s="24" t="s">
        <v>461</v>
      </c>
      <c r="AT1304" s="24" t="s">
        <v>135</v>
      </c>
      <c r="AU1304" s="24" t="s">
        <v>87</v>
      </c>
      <c r="AY1304" s="24" t="s">
        <v>132</v>
      </c>
      <c r="BE1304" s="185">
        <f t="shared" si="44"/>
        <v>0</v>
      </c>
      <c r="BF1304" s="185">
        <f t="shared" si="45"/>
        <v>0</v>
      </c>
      <c r="BG1304" s="185">
        <f t="shared" si="46"/>
        <v>0</v>
      </c>
      <c r="BH1304" s="185">
        <f t="shared" si="47"/>
        <v>0</v>
      </c>
      <c r="BI1304" s="185">
        <f t="shared" si="48"/>
        <v>0</v>
      </c>
      <c r="BJ1304" s="24" t="s">
        <v>25</v>
      </c>
      <c r="BK1304" s="185">
        <f t="shared" si="49"/>
        <v>0</v>
      </c>
      <c r="BL1304" s="24" t="s">
        <v>461</v>
      </c>
      <c r="BM1304" s="24" t="s">
        <v>1571</v>
      </c>
    </row>
    <row r="1305" spans="2:65" s="1" customFormat="1" ht="25.5" customHeight="1">
      <c r="B1305" s="173"/>
      <c r="C1305" s="174" t="s">
        <v>1572</v>
      </c>
      <c r="D1305" s="174" t="s">
        <v>135</v>
      </c>
      <c r="E1305" s="175" t="s">
        <v>1573</v>
      </c>
      <c r="F1305" s="176" t="s">
        <v>1574</v>
      </c>
      <c r="G1305" s="177" t="s">
        <v>846</v>
      </c>
      <c r="H1305" s="178">
        <v>4</v>
      </c>
      <c r="I1305" s="179"/>
      <c r="J1305" s="180">
        <f t="shared" si="40"/>
        <v>0</v>
      </c>
      <c r="K1305" s="176" t="s">
        <v>5</v>
      </c>
      <c r="L1305" s="42"/>
      <c r="M1305" s="181" t="s">
        <v>5</v>
      </c>
      <c r="N1305" s="182" t="s">
        <v>49</v>
      </c>
      <c r="O1305" s="43"/>
      <c r="P1305" s="183">
        <f t="shared" si="41"/>
        <v>0</v>
      </c>
      <c r="Q1305" s="183">
        <v>0</v>
      </c>
      <c r="R1305" s="183">
        <f t="shared" si="42"/>
        <v>0</v>
      </c>
      <c r="S1305" s="183">
        <v>0</v>
      </c>
      <c r="T1305" s="184">
        <f t="shared" si="43"/>
        <v>0</v>
      </c>
      <c r="AR1305" s="24" t="s">
        <v>461</v>
      </c>
      <c r="AT1305" s="24" t="s">
        <v>135</v>
      </c>
      <c r="AU1305" s="24" t="s">
        <v>87</v>
      </c>
      <c r="AY1305" s="24" t="s">
        <v>132</v>
      </c>
      <c r="BE1305" s="185">
        <f t="shared" si="44"/>
        <v>0</v>
      </c>
      <c r="BF1305" s="185">
        <f t="shared" si="45"/>
        <v>0</v>
      </c>
      <c r="BG1305" s="185">
        <f t="shared" si="46"/>
        <v>0</v>
      </c>
      <c r="BH1305" s="185">
        <f t="shared" si="47"/>
        <v>0</v>
      </c>
      <c r="BI1305" s="185">
        <f t="shared" si="48"/>
        <v>0</v>
      </c>
      <c r="BJ1305" s="24" t="s">
        <v>25</v>
      </c>
      <c r="BK1305" s="185">
        <f t="shared" si="49"/>
        <v>0</v>
      </c>
      <c r="BL1305" s="24" t="s">
        <v>461</v>
      </c>
      <c r="BM1305" s="24" t="s">
        <v>1575</v>
      </c>
    </row>
    <row r="1306" spans="2:65" s="1" customFormat="1" ht="16.5" customHeight="1">
      <c r="B1306" s="173"/>
      <c r="C1306" s="174" t="s">
        <v>1576</v>
      </c>
      <c r="D1306" s="174" t="s">
        <v>135</v>
      </c>
      <c r="E1306" s="175" t="s">
        <v>1577</v>
      </c>
      <c r="F1306" s="176" t="s">
        <v>1578</v>
      </c>
      <c r="G1306" s="177" t="s">
        <v>846</v>
      </c>
      <c r="H1306" s="178">
        <v>8</v>
      </c>
      <c r="I1306" s="179"/>
      <c r="J1306" s="180">
        <f t="shared" si="40"/>
        <v>0</v>
      </c>
      <c r="K1306" s="176" t="s">
        <v>5</v>
      </c>
      <c r="L1306" s="42"/>
      <c r="M1306" s="181" t="s">
        <v>5</v>
      </c>
      <c r="N1306" s="182" t="s">
        <v>49</v>
      </c>
      <c r="O1306" s="43"/>
      <c r="P1306" s="183">
        <f t="shared" si="41"/>
        <v>0</v>
      </c>
      <c r="Q1306" s="183">
        <v>0</v>
      </c>
      <c r="R1306" s="183">
        <f t="shared" si="42"/>
        <v>0</v>
      </c>
      <c r="S1306" s="183">
        <v>0</v>
      </c>
      <c r="T1306" s="184">
        <f t="shared" si="43"/>
        <v>0</v>
      </c>
      <c r="AR1306" s="24" t="s">
        <v>461</v>
      </c>
      <c r="AT1306" s="24" t="s">
        <v>135</v>
      </c>
      <c r="AU1306" s="24" t="s">
        <v>87</v>
      </c>
      <c r="AY1306" s="24" t="s">
        <v>132</v>
      </c>
      <c r="BE1306" s="185">
        <f t="shared" si="44"/>
        <v>0</v>
      </c>
      <c r="BF1306" s="185">
        <f t="shared" si="45"/>
        <v>0</v>
      </c>
      <c r="BG1306" s="185">
        <f t="shared" si="46"/>
        <v>0</v>
      </c>
      <c r="BH1306" s="185">
        <f t="shared" si="47"/>
        <v>0</v>
      </c>
      <c r="BI1306" s="185">
        <f t="shared" si="48"/>
        <v>0</v>
      </c>
      <c r="BJ1306" s="24" t="s">
        <v>25</v>
      </c>
      <c r="BK1306" s="185">
        <f t="shared" si="49"/>
        <v>0</v>
      </c>
      <c r="BL1306" s="24" t="s">
        <v>461</v>
      </c>
      <c r="BM1306" s="24" t="s">
        <v>1579</v>
      </c>
    </row>
    <row r="1307" spans="2:65" s="1" customFormat="1" ht="16.5" customHeight="1">
      <c r="B1307" s="173"/>
      <c r="C1307" s="174" t="s">
        <v>1580</v>
      </c>
      <c r="D1307" s="174" t="s">
        <v>135</v>
      </c>
      <c r="E1307" s="175" t="s">
        <v>1581</v>
      </c>
      <c r="F1307" s="176" t="s">
        <v>1582</v>
      </c>
      <c r="G1307" s="177" t="s">
        <v>138</v>
      </c>
      <c r="H1307" s="178">
        <v>130.30199999999999</v>
      </c>
      <c r="I1307" s="179"/>
      <c r="J1307" s="180">
        <f t="shared" si="40"/>
        <v>0</v>
      </c>
      <c r="K1307" s="176" t="s">
        <v>5</v>
      </c>
      <c r="L1307" s="42"/>
      <c r="M1307" s="181" t="s">
        <v>5</v>
      </c>
      <c r="N1307" s="182" t="s">
        <v>49</v>
      </c>
      <c r="O1307" s="43"/>
      <c r="P1307" s="183">
        <f t="shared" si="41"/>
        <v>0</v>
      </c>
      <c r="Q1307" s="183">
        <v>0</v>
      </c>
      <c r="R1307" s="183">
        <f t="shared" si="42"/>
        <v>0</v>
      </c>
      <c r="S1307" s="183">
        <v>0</v>
      </c>
      <c r="T1307" s="184">
        <f t="shared" si="43"/>
        <v>0</v>
      </c>
      <c r="AR1307" s="24" t="s">
        <v>461</v>
      </c>
      <c r="AT1307" s="24" t="s">
        <v>135</v>
      </c>
      <c r="AU1307" s="24" t="s">
        <v>87</v>
      </c>
      <c r="AY1307" s="24" t="s">
        <v>132</v>
      </c>
      <c r="BE1307" s="185">
        <f t="shared" si="44"/>
        <v>0</v>
      </c>
      <c r="BF1307" s="185">
        <f t="shared" si="45"/>
        <v>0</v>
      </c>
      <c r="BG1307" s="185">
        <f t="shared" si="46"/>
        <v>0</v>
      </c>
      <c r="BH1307" s="185">
        <f t="shared" si="47"/>
        <v>0</v>
      </c>
      <c r="BI1307" s="185">
        <f t="shared" si="48"/>
        <v>0</v>
      </c>
      <c r="BJ1307" s="24" t="s">
        <v>25</v>
      </c>
      <c r="BK1307" s="185">
        <f t="shared" si="49"/>
        <v>0</v>
      </c>
      <c r="BL1307" s="24" t="s">
        <v>461</v>
      </c>
      <c r="BM1307" s="24" t="s">
        <v>1583</v>
      </c>
    </row>
    <row r="1308" spans="2:65" s="1" customFormat="1" ht="16.5" customHeight="1">
      <c r="B1308" s="173"/>
      <c r="C1308" s="174" t="s">
        <v>1584</v>
      </c>
      <c r="D1308" s="174" t="s">
        <v>135</v>
      </c>
      <c r="E1308" s="175" t="s">
        <v>1585</v>
      </c>
      <c r="F1308" s="176" t="s">
        <v>1586</v>
      </c>
      <c r="G1308" s="177" t="s">
        <v>138</v>
      </c>
      <c r="H1308" s="178">
        <v>130.30199999999999</v>
      </c>
      <c r="I1308" s="179"/>
      <c r="J1308" s="180">
        <f t="shared" si="40"/>
        <v>0</v>
      </c>
      <c r="K1308" s="176" t="s">
        <v>5</v>
      </c>
      <c r="L1308" s="42"/>
      <c r="M1308" s="181" t="s">
        <v>5</v>
      </c>
      <c r="N1308" s="182" t="s">
        <v>49</v>
      </c>
      <c r="O1308" s="43"/>
      <c r="P1308" s="183">
        <f t="shared" si="41"/>
        <v>0</v>
      </c>
      <c r="Q1308" s="183">
        <v>8.0000000000000007E-5</v>
      </c>
      <c r="R1308" s="183">
        <f t="shared" si="42"/>
        <v>1.042416E-2</v>
      </c>
      <c r="S1308" s="183">
        <v>0</v>
      </c>
      <c r="T1308" s="184">
        <f t="shared" si="43"/>
        <v>0</v>
      </c>
      <c r="AR1308" s="24" t="s">
        <v>461</v>
      </c>
      <c r="AT1308" s="24" t="s">
        <v>135</v>
      </c>
      <c r="AU1308" s="24" t="s">
        <v>87</v>
      </c>
      <c r="AY1308" s="24" t="s">
        <v>132</v>
      </c>
      <c r="BE1308" s="185">
        <f t="shared" si="44"/>
        <v>0</v>
      </c>
      <c r="BF1308" s="185">
        <f t="shared" si="45"/>
        <v>0</v>
      </c>
      <c r="BG1308" s="185">
        <f t="shared" si="46"/>
        <v>0</v>
      </c>
      <c r="BH1308" s="185">
        <f t="shared" si="47"/>
        <v>0</v>
      </c>
      <c r="BI1308" s="185">
        <f t="shared" si="48"/>
        <v>0</v>
      </c>
      <c r="BJ1308" s="24" t="s">
        <v>25</v>
      </c>
      <c r="BK1308" s="185">
        <f t="shared" si="49"/>
        <v>0</v>
      </c>
      <c r="BL1308" s="24" t="s">
        <v>461</v>
      </c>
      <c r="BM1308" s="24" t="s">
        <v>1587</v>
      </c>
    </row>
    <row r="1309" spans="2:65" s="12" customFormat="1" ht="13.5">
      <c r="B1309" s="194"/>
      <c r="D1309" s="187" t="s">
        <v>141</v>
      </c>
      <c r="E1309" s="195" t="s">
        <v>5</v>
      </c>
      <c r="F1309" s="196" t="s">
        <v>1588</v>
      </c>
      <c r="H1309" s="197">
        <v>90</v>
      </c>
      <c r="I1309" s="198"/>
      <c r="L1309" s="194"/>
      <c r="M1309" s="199"/>
      <c r="N1309" s="200"/>
      <c r="O1309" s="200"/>
      <c r="P1309" s="200"/>
      <c r="Q1309" s="200"/>
      <c r="R1309" s="200"/>
      <c r="S1309" s="200"/>
      <c r="T1309" s="201"/>
      <c r="AT1309" s="195" t="s">
        <v>141</v>
      </c>
      <c r="AU1309" s="195" t="s">
        <v>87</v>
      </c>
      <c r="AV1309" s="12" t="s">
        <v>87</v>
      </c>
      <c r="AW1309" s="12" t="s">
        <v>41</v>
      </c>
      <c r="AX1309" s="12" t="s">
        <v>78</v>
      </c>
      <c r="AY1309" s="195" t="s">
        <v>132</v>
      </c>
    </row>
    <row r="1310" spans="2:65" s="12" customFormat="1" ht="13.5">
      <c r="B1310" s="194"/>
      <c r="D1310" s="187" t="s">
        <v>141</v>
      </c>
      <c r="E1310" s="195" t="s">
        <v>5</v>
      </c>
      <c r="F1310" s="196" t="s">
        <v>1589</v>
      </c>
      <c r="H1310" s="197">
        <v>2.8159999999999998</v>
      </c>
      <c r="I1310" s="198"/>
      <c r="L1310" s="194"/>
      <c r="M1310" s="199"/>
      <c r="N1310" s="200"/>
      <c r="O1310" s="200"/>
      <c r="P1310" s="200"/>
      <c r="Q1310" s="200"/>
      <c r="R1310" s="200"/>
      <c r="S1310" s="200"/>
      <c r="T1310" s="201"/>
      <c r="AT1310" s="195" t="s">
        <v>141</v>
      </c>
      <c r="AU1310" s="195" t="s">
        <v>87</v>
      </c>
      <c r="AV1310" s="12" t="s">
        <v>87</v>
      </c>
      <c r="AW1310" s="12" t="s">
        <v>41</v>
      </c>
      <c r="AX1310" s="12" t="s">
        <v>78</v>
      </c>
      <c r="AY1310" s="195" t="s">
        <v>132</v>
      </c>
    </row>
    <row r="1311" spans="2:65" s="12" customFormat="1" ht="13.5">
      <c r="B1311" s="194"/>
      <c r="D1311" s="187" t="s">
        <v>141</v>
      </c>
      <c r="E1311" s="195" t="s">
        <v>5</v>
      </c>
      <c r="F1311" s="196" t="s">
        <v>1590</v>
      </c>
      <c r="H1311" s="197">
        <v>0.88200000000000001</v>
      </c>
      <c r="I1311" s="198"/>
      <c r="L1311" s="194"/>
      <c r="M1311" s="199"/>
      <c r="N1311" s="200"/>
      <c r="O1311" s="200"/>
      <c r="P1311" s="200"/>
      <c r="Q1311" s="200"/>
      <c r="R1311" s="200"/>
      <c r="S1311" s="200"/>
      <c r="T1311" s="201"/>
      <c r="AT1311" s="195" t="s">
        <v>141</v>
      </c>
      <c r="AU1311" s="195" t="s">
        <v>87</v>
      </c>
      <c r="AV1311" s="12" t="s">
        <v>87</v>
      </c>
      <c r="AW1311" s="12" t="s">
        <v>41</v>
      </c>
      <c r="AX1311" s="12" t="s">
        <v>78</v>
      </c>
      <c r="AY1311" s="195" t="s">
        <v>132</v>
      </c>
    </row>
    <row r="1312" spans="2:65" s="12" customFormat="1" ht="13.5">
      <c r="B1312" s="194"/>
      <c r="D1312" s="187" t="s">
        <v>141</v>
      </c>
      <c r="E1312" s="195" t="s">
        <v>5</v>
      </c>
      <c r="F1312" s="196" t="s">
        <v>1591</v>
      </c>
      <c r="H1312" s="197">
        <v>0.88200000000000001</v>
      </c>
      <c r="I1312" s="198"/>
      <c r="L1312" s="194"/>
      <c r="M1312" s="199"/>
      <c r="N1312" s="200"/>
      <c r="O1312" s="200"/>
      <c r="P1312" s="200"/>
      <c r="Q1312" s="200"/>
      <c r="R1312" s="200"/>
      <c r="S1312" s="200"/>
      <c r="T1312" s="201"/>
      <c r="AT1312" s="195" t="s">
        <v>141</v>
      </c>
      <c r="AU1312" s="195" t="s">
        <v>87</v>
      </c>
      <c r="AV1312" s="12" t="s">
        <v>87</v>
      </c>
      <c r="AW1312" s="12" t="s">
        <v>41</v>
      </c>
      <c r="AX1312" s="12" t="s">
        <v>78</v>
      </c>
      <c r="AY1312" s="195" t="s">
        <v>132</v>
      </c>
    </row>
    <row r="1313" spans="2:65" s="12" customFormat="1" ht="13.5">
      <c r="B1313" s="194"/>
      <c r="D1313" s="187" t="s">
        <v>141</v>
      </c>
      <c r="E1313" s="195" t="s">
        <v>5</v>
      </c>
      <c r="F1313" s="196" t="s">
        <v>1592</v>
      </c>
      <c r="H1313" s="197">
        <v>2.8159999999999998</v>
      </c>
      <c r="I1313" s="198"/>
      <c r="L1313" s="194"/>
      <c r="M1313" s="199"/>
      <c r="N1313" s="200"/>
      <c r="O1313" s="200"/>
      <c r="P1313" s="200"/>
      <c r="Q1313" s="200"/>
      <c r="R1313" s="200"/>
      <c r="S1313" s="200"/>
      <c r="T1313" s="201"/>
      <c r="AT1313" s="195" t="s">
        <v>141</v>
      </c>
      <c r="AU1313" s="195" t="s">
        <v>87</v>
      </c>
      <c r="AV1313" s="12" t="s">
        <v>87</v>
      </c>
      <c r="AW1313" s="12" t="s">
        <v>41</v>
      </c>
      <c r="AX1313" s="12" t="s">
        <v>78</v>
      </c>
      <c r="AY1313" s="195" t="s">
        <v>132</v>
      </c>
    </row>
    <row r="1314" spans="2:65" s="12" customFormat="1" ht="13.5">
      <c r="B1314" s="194"/>
      <c r="D1314" s="187" t="s">
        <v>141</v>
      </c>
      <c r="E1314" s="195" t="s">
        <v>5</v>
      </c>
      <c r="F1314" s="196" t="s">
        <v>1593</v>
      </c>
      <c r="H1314" s="197">
        <v>2.6459999999999999</v>
      </c>
      <c r="I1314" s="198"/>
      <c r="L1314" s="194"/>
      <c r="M1314" s="199"/>
      <c r="N1314" s="200"/>
      <c r="O1314" s="200"/>
      <c r="P1314" s="200"/>
      <c r="Q1314" s="200"/>
      <c r="R1314" s="200"/>
      <c r="S1314" s="200"/>
      <c r="T1314" s="201"/>
      <c r="AT1314" s="195" t="s">
        <v>141</v>
      </c>
      <c r="AU1314" s="195" t="s">
        <v>87</v>
      </c>
      <c r="AV1314" s="12" t="s">
        <v>87</v>
      </c>
      <c r="AW1314" s="12" t="s">
        <v>41</v>
      </c>
      <c r="AX1314" s="12" t="s">
        <v>78</v>
      </c>
      <c r="AY1314" s="195" t="s">
        <v>132</v>
      </c>
    </row>
    <row r="1315" spans="2:65" s="12" customFormat="1" ht="13.5">
      <c r="B1315" s="194"/>
      <c r="D1315" s="187" t="s">
        <v>141</v>
      </c>
      <c r="E1315" s="195" t="s">
        <v>5</v>
      </c>
      <c r="F1315" s="196" t="s">
        <v>1594</v>
      </c>
      <c r="H1315" s="197">
        <v>2.66</v>
      </c>
      <c r="I1315" s="198"/>
      <c r="L1315" s="194"/>
      <c r="M1315" s="199"/>
      <c r="N1315" s="200"/>
      <c r="O1315" s="200"/>
      <c r="P1315" s="200"/>
      <c r="Q1315" s="200"/>
      <c r="R1315" s="200"/>
      <c r="S1315" s="200"/>
      <c r="T1315" s="201"/>
      <c r="AT1315" s="195" t="s">
        <v>141</v>
      </c>
      <c r="AU1315" s="195" t="s">
        <v>87</v>
      </c>
      <c r="AV1315" s="12" t="s">
        <v>87</v>
      </c>
      <c r="AW1315" s="12" t="s">
        <v>41</v>
      </c>
      <c r="AX1315" s="12" t="s">
        <v>78</v>
      </c>
      <c r="AY1315" s="195" t="s">
        <v>132</v>
      </c>
    </row>
    <row r="1316" spans="2:65" s="12" customFormat="1" ht="13.5">
      <c r="B1316" s="194"/>
      <c r="D1316" s="187" t="s">
        <v>141</v>
      </c>
      <c r="E1316" s="195" t="s">
        <v>5</v>
      </c>
      <c r="F1316" s="196" t="s">
        <v>1595</v>
      </c>
      <c r="H1316" s="197">
        <v>12.16</v>
      </c>
      <c r="I1316" s="198"/>
      <c r="L1316" s="194"/>
      <c r="M1316" s="199"/>
      <c r="N1316" s="200"/>
      <c r="O1316" s="200"/>
      <c r="P1316" s="200"/>
      <c r="Q1316" s="200"/>
      <c r="R1316" s="200"/>
      <c r="S1316" s="200"/>
      <c r="T1316" s="201"/>
      <c r="AT1316" s="195" t="s">
        <v>141</v>
      </c>
      <c r="AU1316" s="195" t="s">
        <v>87</v>
      </c>
      <c r="AV1316" s="12" t="s">
        <v>87</v>
      </c>
      <c r="AW1316" s="12" t="s">
        <v>41</v>
      </c>
      <c r="AX1316" s="12" t="s">
        <v>78</v>
      </c>
      <c r="AY1316" s="195" t="s">
        <v>132</v>
      </c>
    </row>
    <row r="1317" spans="2:65" s="12" customFormat="1" ht="13.5">
      <c r="B1317" s="194"/>
      <c r="D1317" s="187" t="s">
        <v>141</v>
      </c>
      <c r="E1317" s="195" t="s">
        <v>5</v>
      </c>
      <c r="F1317" s="196" t="s">
        <v>1596</v>
      </c>
      <c r="H1317" s="197">
        <v>4.32</v>
      </c>
      <c r="I1317" s="198"/>
      <c r="L1317" s="194"/>
      <c r="M1317" s="199"/>
      <c r="N1317" s="200"/>
      <c r="O1317" s="200"/>
      <c r="P1317" s="200"/>
      <c r="Q1317" s="200"/>
      <c r="R1317" s="200"/>
      <c r="S1317" s="200"/>
      <c r="T1317" s="201"/>
      <c r="AT1317" s="195" t="s">
        <v>141</v>
      </c>
      <c r="AU1317" s="195" t="s">
        <v>87</v>
      </c>
      <c r="AV1317" s="12" t="s">
        <v>87</v>
      </c>
      <c r="AW1317" s="12" t="s">
        <v>41</v>
      </c>
      <c r="AX1317" s="12" t="s">
        <v>78</v>
      </c>
      <c r="AY1317" s="195" t="s">
        <v>132</v>
      </c>
    </row>
    <row r="1318" spans="2:65" s="12" customFormat="1" ht="13.5">
      <c r="B1318" s="194"/>
      <c r="D1318" s="187" t="s">
        <v>141</v>
      </c>
      <c r="E1318" s="195" t="s">
        <v>5</v>
      </c>
      <c r="F1318" s="196" t="s">
        <v>1597</v>
      </c>
      <c r="H1318" s="197">
        <v>8.9600000000000009</v>
      </c>
      <c r="I1318" s="198"/>
      <c r="L1318" s="194"/>
      <c r="M1318" s="199"/>
      <c r="N1318" s="200"/>
      <c r="O1318" s="200"/>
      <c r="P1318" s="200"/>
      <c r="Q1318" s="200"/>
      <c r="R1318" s="200"/>
      <c r="S1318" s="200"/>
      <c r="T1318" s="201"/>
      <c r="AT1318" s="195" t="s">
        <v>141</v>
      </c>
      <c r="AU1318" s="195" t="s">
        <v>87</v>
      </c>
      <c r="AV1318" s="12" t="s">
        <v>87</v>
      </c>
      <c r="AW1318" s="12" t="s">
        <v>41</v>
      </c>
      <c r="AX1318" s="12" t="s">
        <v>78</v>
      </c>
      <c r="AY1318" s="195" t="s">
        <v>132</v>
      </c>
    </row>
    <row r="1319" spans="2:65" s="12" customFormat="1" ht="13.5">
      <c r="B1319" s="194"/>
      <c r="D1319" s="187" t="s">
        <v>141</v>
      </c>
      <c r="E1319" s="195" t="s">
        <v>5</v>
      </c>
      <c r="F1319" s="196" t="s">
        <v>1598</v>
      </c>
      <c r="H1319" s="197">
        <v>2.16</v>
      </c>
      <c r="I1319" s="198"/>
      <c r="L1319" s="194"/>
      <c r="M1319" s="199"/>
      <c r="N1319" s="200"/>
      <c r="O1319" s="200"/>
      <c r="P1319" s="200"/>
      <c r="Q1319" s="200"/>
      <c r="R1319" s="200"/>
      <c r="S1319" s="200"/>
      <c r="T1319" s="201"/>
      <c r="AT1319" s="195" t="s">
        <v>141</v>
      </c>
      <c r="AU1319" s="195" t="s">
        <v>87</v>
      </c>
      <c r="AV1319" s="12" t="s">
        <v>87</v>
      </c>
      <c r="AW1319" s="12" t="s">
        <v>41</v>
      </c>
      <c r="AX1319" s="12" t="s">
        <v>78</v>
      </c>
      <c r="AY1319" s="195" t="s">
        <v>132</v>
      </c>
    </row>
    <row r="1320" spans="2:65" s="14" customFormat="1" ht="13.5">
      <c r="B1320" s="210"/>
      <c r="D1320" s="187" t="s">
        <v>141</v>
      </c>
      <c r="E1320" s="211" t="s">
        <v>5</v>
      </c>
      <c r="F1320" s="212" t="s">
        <v>160</v>
      </c>
      <c r="H1320" s="213">
        <v>130.30199999999999</v>
      </c>
      <c r="I1320" s="214"/>
      <c r="L1320" s="210"/>
      <c r="M1320" s="215"/>
      <c r="N1320" s="216"/>
      <c r="O1320" s="216"/>
      <c r="P1320" s="216"/>
      <c r="Q1320" s="216"/>
      <c r="R1320" s="216"/>
      <c r="S1320" s="216"/>
      <c r="T1320" s="217"/>
      <c r="AT1320" s="211" t="s">
        <v>141</v>
      </c>
      <c r="AU1320" s="211" t="s">
        <v>87</v>
      </c>
      <c r="AV1320" s="14" t="s">
        <v>139</v>
      </c>
      <c r="AW1320" s="14" t="s">
        <v>41</v>
      </c>
      <c r="AX1320" s="14" t="s">
        <v>25</v>
      </c>
      <c r="AY1320" s="211" t="s">
        <v>132</v>
      </c>
    </row>
    <row r="1321" spans="2:65" s="1" customFormat="1" ht="16.5" customHeight="1">
      <c r="B1321" s="173"/>
      <c r="C1321" s="174" t="s">
        <v>1599</v>
      </c>
      <c r="D1321" s="174" t="s">
        <v>135</v>
      </c>
      <c r="E1321" s="175" t="s">
        <v>1600</v>
      </c>
      <c r="F1321" s="176" t="s">
        <v>1601</v>
      </c>
      <c r="G1321" s="177" t="s">
        <v>138</v>
      </c>
      <c r="H1321" s="178">
        <v>130.30199999999999</v>
      </c>
      <c r="I1321" s="179"/>
      <c r="J1321" s="180">
        <f>ROUND(I1321*H1321,2)</f>
        <v>0</v>
      </c>
      <c r="K1321" s="176" t="s">
        <v>5</v>
      </c>
      <c r="L1321" s="42"/>
      <c r="M1321" s="181" t="s">
        <v>5</v>
      </c>
      <c r="N1321" s="182" t="s">
        <v>49</v>
      </c>
      <c r="O1321" s="43"/>
      <c r="P1321" s="183">
        <f>O1321*H1321</f>
        <v>0</v>
      </c>
      <c r="Q1321" s="183">
        <v>0</v>
      </c>
      <c r="R1321" s="183">
        <f>Q1321*H1321</f>
        <v>0</v>
      </c>
      <c r="S1321" s="183">
        <v>0</v>
      </c>
      <c r="T1321" s="184">
        <f>S1321*H1321</f>
        <v>0</v>
      </c>
      <c r="AR1321" s="24" t="s">
        <v>461</v>
      </c>
      <c r="AT1321" s="24" t="s">
        <v>135</v>
      </c>
      <c r="AU1321" s="24" t="s">
        <v>87</v>
      </c>
      <c r="AY1321" s="24" t="s">
        <v>132</v>
      </c>
      <c r="BE1321" s="185">
        <f>IF(N1321="základní",J1321,0)</f>
        <v>0</v>
      </c>
      <c r="BF1321" s="185">
        <f>IF(N1321="snížená",J1321,0)</f>
        <v>0</v>
      </c>
      <c r="BG1321" s="185">
        <f>IF(N1321="zákl. přenesená",J1321,0)</f>
        <v>0</v>
      </c>
      <c r="BH1321" s="185">
        <f>IF(N1321="sníž. přenesená",J1321,0)</f>
        <v>0</v>
      </c>
      <c r="BI1321" s="185">
        <f>IF(N1321="nulová",J1321,0)</f>
        <v>0</v>
      </c>
      <c r="BJ1321" s="24" t="s">
        <v>25</v>
      </c>
      <c r="BK1321" s="185">
        <f>ROUND(I1321*H1321,2)</f>
        <v>0</v>
      </c>
      <c r="BL1321" s="24" t="s">
        <v>461</v>
      </c>
      <c r="BM1321" s="24" t="s">
        <v>1602</v>
      </c>
    </row>
    <row r="1322" spans="2:65" s="12" customFormat="1" ht="13.5">
      <c r="B1322" s="194"/>
      <c r="D1322" s="187" t="s">
        <v>141</v>
      </c>
      <c r="E1322" s="195" t="s">
        <v>5</v>
      </c>
      <c r="F1322" s="196" t="s">
        <v>1603</v>
      </c>
      <c r="H1322" s="197">
        <v>130.30199999999999</v>
      </c>
      <c r="I1322" s="198"/>
      <c r="L1322" s="194"/>
      <c r="M1322" s="199"/>
      <c r="N1322" s="200"/>
      <c r="O1322" s="200"/>
      <c r="P1322" s="200"/>
      <c r="Q1322" s="200"/>
      <c r="R1322" s="200"/>
      <c r="S1322" s="200"/>
      <c r="T1322" s="201"/>
      <c r="AT1322" s="195" t="s">
        <v>141</v>
      </c>
      <c r="AU1322" s="195" t="s">
        <v>87</v>
      </c>
      <c r="AV1322" s="12" t="s">
        <v>87</v>
      </c>
      <c r="AW1322" s="12" t="s">
        <v>41</v>
      </c>
      <c r="AX1322" s="12" t="s">
        <v>25</v>
      </c>
      <c r="AY1322" s="195" t="s">
        <v>132</v>
      </c>
    </row>
    <row r="1323" spans="2:65" s="1" customFormat="1" ht="16.5" customHeight="1">
      <c r="B1323" s="173"/>
      <c r="C1323" s="174" t="s">
        <v>1604</v>
      </c>
      <c r="D1323" s="174" t="s">
        <v>135</v>
      </c>
      <c r="E1323" s="175" t="s">
        <v>1605</v>
      </c>
      <c r="F1323" s="176" t="s">
        <v>1606</v>
      </c>
      <c r="G1323" s="177" t="s">
        <v>138</v>
      </c>
      <c r="H1323" s="178">
        <v>130.30199999999999</v>
      </c>
      <c r="I1323" s="179"/>
      <c r="J1323" s="180">
        <f>ROUND(I1323*H1323,2)</f>
        <v>0</v>
      </c>
      <c r="K1323" s="176" t="s">
        <v>5</v>
      </c>
      <c r="L1323" s="42"/>
      <c r="M1323" s="181" t="s">
        <v>5</v>
      </c>
      <c r="N1323" s="182" t="s">
        <v>49</v>
      </c>
      <c r="O1323" s="43"/>
      <c r="P1323" s="183">
        <f>O1323*H1323</f>
        <v>0</v>
      </c>
      <c r="Q1323" s="183">
        <v>6.0000000000000002E-5</v>
      </c>
      <c r="R1323" s="183">
        <f>Q1323*H1323</f>
        <v>7.8181199999999996E-3</v>
      </c>
      <c r="S1323" s="183">
        <v>0</v>
      </c>
      <c r="T1323" s="184">
        <f>S1323*H1323</f>
        <v>0</v>
      </c>
      <c r="AR1323" s="24" t="s">
        <v>461</v>
      </c>
      <c r="AT1323" s="24" t="s">
        <v>135</v>
      </c>
      <c r="AU1323" s="24" t="s">
        <v>87</v>
      </c>
      <c r="AY1323" s="24" t="s">
        <v>132</v>
      </c>
      <c r="BE1323" s="185">
        <f>IF(N1323="základní",J1323,0)</f>
        <v>0</v>
      </c>
      <c r="BF1323" s="185">
        <f>IF(N1323="snížená",J1323,0)</f>
        <v>0</v>
      </c>
      <c r="BG1323" s="185">
        <f>IF(N1323="zákl. přenesená",J1323,0)</f>
        <v>0</v>
      </c>
      <c r="BH1323" s="185">
        <f>IF(N1323="sníž. přenesená",J1323,0)</f>
        <v>0</v>
      </c>
      <c r="BI1323" s="185">
        <f>IF(N1323="nulová",J1323,0)</f>
        <v>0</v>
      </c>
      <c r="BJ1323" s="24" t="s">
        <v>25</v>
      </c>
      <c r="BK1323" s="185">
        <f>ROUND(I1323*H1323,2)</f>
        <v>0</v>
      </c>
      <c r="BL1323" s="24" t="s">
        <v>461</v>
      </c>
      <c r="BM1323" s="24" t="s">
        <v>1607</v>
      </c>
    </row>
    <row r="1324" spans="2:65" s="12" customFormat="1" ht="13.5">
      <c r="B1324" s="194"/>
      <c r="D1324" s="187" t="s">
        <v>141</v>
      </c>
      <c r="E1324" s="195" t="s">
        <v>5</v>
      </c>
      <c r="F1324" s="196" t="s">
        <v>1603</v>
      </c>
      <c r="H1324" s="197">
        <v>130.30199999999999</v>
      </c>
      <c r="I1324" s="198"/>
      <c r="L1324" s="194"/>
      <c r="M1324" s="199"/>
      <c r="N1324" s="200"/>
      <c r="O1324" s="200"/>
      <c r="P1324" s="200"/>
      <c r="Q1324" s="200"/>
      <c r="R1324" s="200"/>
      <c r="S1324" s="200"/>
      <c r="T1324" s="201"/>
      <c r="AT1324" s="195" t="s">
        <v>141</v>
      </c>
      <c r="AU1324" s="195" t="s">
        <v>87</v>
      </c>
      <c r="AV1324" s="12" t="s">
        <v>87</v>
      </c>
      <c r="AW1324" s="12" t="s">
        <v>41</v>
      </c>
      <c r="AX1324" s="12" t="s">
        <v>25</v>
      </c>
      <c r="AY1324" s="195" t="s">
        <v>132</v>
      </c>
    </row>
    <row r="1325" spans="2:65" s="1" customFormat="1" ht="25.5" customHeight="1">
      <c r="B1325" s="173"/>
      <c r="C1325" s="174" t="s">
        <v>1608</v>
      </c>
      <c r="D1325" s="174" t="s">
        <v>135</v>
      </c>
      <c r="E1325" s="175" t="s">
        <v>1609</v>
      </c>
      <c r="F1325" s="176" t="s">
        <v>1610</v>
      </c>
      <c r="G1325" s="177" t="s">
        <v>138</v>
      </c>
      <c r="H1325" s="178">
        <v>130.30199999999999</v>
      </c>
      <c r="I1325" s="179"/>
      <c r="J1325" s="180">
        <f>ROUND(I1325*H1325,2)</f>
        <v>0</v>
      </c>
      <c r="K1325" s="176" t="s">
        <v>5</v>
      </c>
      <c r="L1325" s="42"/>
      <c r="M1325" s="181" t="s">
        <v>5</v>
      </c>
      <c r="N1325" s="182" t="s">
        <v>49</v>
      </c>
      <c r="O1325" s="43"/>
      <c r="P1325" s="183">
        <f>O1325*H1325</f>
        <v>0</v>
      </c>
      <c r="Q1325" s="183">
        <v>1.7000000000000001E-4</v>
      </c>
      <c r="R1325" s="183">
        <f>Q1325*H1325</f>
        <v>2.2151340000000002E-2</v>
      </c>
      <c r="S1325" s="183">
        <v>0</v>
      </c>
      <c r="T1325" s="184">
        <f>S1325*H1325</f>
        <v>0</v>
      </c>
      <c r="AR1325" s="24" t="s">
        <v>461</v>
      </c>
      <c r="AT1325" s="24" t="s">
        <v>135</v>
      </c>
      <c r="AU1325" s="24" t="s">
        <v>87</v>
      </c>
      <c r="AY1325" s="24" t="s">
        <v>132</v>
      </c>
      <c r="BE1325" s="185">
        <f>IF(N1325="základní",J1325,0)</f>
        <v>0</v>
      </c>
      <c r="BF1325" s="185">
        <f>IF(N1325="snížená",J1325,0)</f>
        <v>0</v>
      </c>
      <c r="BG1325" s="185">
        <f>IF(N1325="zákl. přenesená",J1325,0)</f>
        <v>0</v>
      </c>
      <c r="BH1325" s="185">
        <f>IF(N1325="sníž. přenesená",J1325,0)</f>
        <v>0</v>
      </c>
      <c r="BI1325" s="185">
        <f>IF(N1325="nulová",J1325,0)</f>
        <v>0</v>
      </c>
      <c r="BJ1325" s="24" t="s">
        <v>25</v>
      </c>
      <c r="BK1325" s="185">
        <f>ROUND(I1325*H1325,2)</f>
        <v>0</v>
      </c>
      <c r="BL1325" s="24" t="s">
        <v>461</v>
      </c>
      <c r="BM1325" s="24" t="s">
        <v>1611</v>
      </c>
    </row>
    <row r="1326" spans="2:65" s="12" customFormat="1" ht="13.5">
      <c r="B1326" s="194"/>
      <c r="D1326" s="187" t="s">
        <v>141</v>
      </c>
      <c r="E1326" s="195" t="s">
        <v>5</v>
      </c>
      <c r="F1326" s="196" t="s">
        <v>1603</v>
      </c>
      <c r="H1326" s="197">
        <v>130.30199999999999</v>
      </c>
      <c r="I1326" s="198"/>
      <c r="L1326" s="194"/>
      <c r="M1326" s="199"/>
      <c r="N1326" s="200"/>
      <c r="O1326" s="200"/>
      <c r="P1326" s="200"/>
      <c r="Q1326" s="200"/>
      <c r="R1326" s="200"/>
      <c r="S1326" s="200"/>
      <c r="T1326" s="201"/>
      <c r="AT1326" s="195" t="s">
        <v>141</v>
      </c>
      <c r="AU1326" s="195" t="s">
        <v>87</v>
      </c>
      <c r="AV1326" s="12" t="s">
        <v>87</v>
      </c>
      <c r="AW1326" s="12" t="s">
        <v>41</v>
      </c>
      <c r="AX1326" s="12" t="s">
        <v>25</v>
      </c>
      <c r="AY1326" s="195" t="s">
        <v>132</v>
      </c>
    </row>
    <row r="1327" spans="2:65" s="1" customFormat="1" ht="16.5" customHeight="1">
      <c r="B1327" s="173"/>
      <c r="C1327" s="174" t="s">
        <v>1612</v>
      </c>
      <c r="D1327" s="174" t="s">
        <v>135</v>
      </c>
      <c r="E1327" s="175" t="s">
        <v>1613</v>
      </c>
      <c r="F1327" s="176" t="s">
        <v>1614</v>
      </c>
      <c r="G1327" s="177" t="s">
        <v>138</v>
      </c>
      <c r="H1327" s="178">
        <v>130.30199999999999</v>
      </c>
      <c r="I1327" s="179"/>
      <c r="J1327" s="180">
        <f>ROUND(I1327*H1327,2)</f>
        <v>0</v>
      </c>
      <c r="K1327" s="176" t="s">
        <v>5</v>
      </c>
      <c r="L1327" s="42"/>
      <c r="M1327" s="181" t="s">
        <v>5</v>
      </c>
      <c r="N1327" s="182" t="s">
        <v>49</v>
      </c>
      <c r="O1327" s="43"/>
      <c r="P1327" s="183">
        <f>O1327*H1327</f>
        <v>0</v>
      </c>
      <c r="Q1327" s="183">
        <v>1.2E-4</v>
      </c>
      <c r="R1327" s="183">
        <f>Q1327*H1327</f>
        <v>1.5636239999999999E-2</v>
      </c>
      <c r="S1327" s="183">
        <v>0</v>
      </c>
      <c r="T1327" s="184">
        <f>S1327*H1327</f>
        <v>0</v>
      </c>
      <c r="AR1327" s="24" t="s">
        <v>461</v>
      </c>
      <c r="AT1327" s="24" t="s">
        <v>135</v>
      </c>
      <c r="AU1327" s="24" t="s">
        <v>87</v>
      </c>
      <c r="AY1327" s="24" t="s">
        <v>132</v>
      </c>
      <c r="BE1327" s="185">
        <f>IF(N1327="základní",J1327,0)</f>
        <v>0</v>
      </c>
      <c r="BF1327" s="185">
        <f>IF(N1327="snížená",J1327,0)</f>
        <v>0</v>
      </c>
      <c r="BG1327" s="185">
        <f>IF(N1327="zákl. přenesená",J1327,0)</f>
        <v>0</v>
      </c>
      <c r="BH1327" s="185">
        <f>IF(N1327="sníž. přenesená",J1327,0)</f>
        <v>0</v>
      </c>
      <c r="BI1327" s="185">
        <f>IF(N1327="nulová",J1327,0)</f>
        <v>0</v>
      </c>
      <c r="BJ1327" s="24" t="s">
        <v>25</v>
      </c>
      <c r="BK1327" s="185">
        <f>ROUND(I1327*H1327,2)</f>
        <v>0</v>
      </c>
      <c r="BL1327" s="24" t="s">
        <v>461</v>
      </c>
      <c r="BM1327" s="24" t="s">
        <v>1615</v>
      </c>
    </row>
    <row r="1328" spans="2:65" s="12" customFormat="1" ht="13.5">
      <c r="B1328" s="194"/>
      <c r="D1328" s="187" t="s">
        <v>141</v>
      </c>
      <c r="E1328" s="195" t="s">
        <v>5</v>
      </c>
      <c r="F1328" s="196" t="s">
        <v>1603</v>
      </c>
      <c r="H1328" s="197">
        <v>130.30199999999999</v>
      </c>
      <c r="I1328" s="198"/>
      <c r="L1328" s="194"/>
      <c r="M1328" s="199"/>
      <c r="N1328" s="200"/>
      <c r="O1328" s="200"/>
      <c r="P1328" s="200"/>
      <c r="Q1328" s="200"/>
      <c r="R1328" s="200"/>
      <c r="S1328" s="200"/>
      <c r="T1328" s="201"/>
      <c r="AT1328" s="195" t="s">
        <v>141</v>
      </c>
      <c r="AU1328" s="195" t="s">
        <v>87</v>
      </c>
      <c r="AV1328" s="12" t="s">
        <v>87</v>
      </c>
      <c r="AW1328" s="12" t="s">
        <v>41</v>
      </c>
      <c r="AX1328" s="12" t="s">
        <v>25</v>
      </c>
      <c r="AY1328" s="195" t="s">
        <v>132</v>
      </c>
    </row>
    <row r="1329" spans="2:65" s="1" customFormat="1" ht="16.5" customHeight="1">
      <c r="B1329" s="173"/>
      <c r="C1329" s="174" t="s">
        <v>1616</v>
      </c>
      <c r="D1329" s="174" t="s">
        <v>135</v>
      </c>
      <c r="E1329" s="175" t="s">
        <v>1617</v>
      </c>
      <c r="F1329" s="176" t="s">
        <v>1618</v>
      </c>
      <c r="G1329" s="177" t="s">
        <v>138</v>
      </c>
      <c r="H1329" s="178">
        <v>130.30199999999999</v>
      </c>
      <c r="I1329" s="179"/>
      <c r="J1329" s="180">
        <f>ROUND(I1329*H1329,2)</f>
        <v>0</v>
      </c>
      <c r="K1329" s="176" t="s">
        <v>5</v>
      </c>
      <c r="L1329" s="42"/>
      <c r="M1329" s="181" t="s">
        <v>5</v>
      </c>
      <c r="N1329" s="182" t="s">
        <v>49</v>
      </c>
      <c r="O1329" s="43"/>
      <c r="P1329" s="183">
        <f>O1329*H1329</f>
        <v>0</v>
      </c>
      <c r="Q1329" s="183">
        <v>1.2E-4</v>
      </c>
      <c r="R1329" s="183">
        <f>Q1329*H1329</f>
        <v>1.5636239999999999E-2</v>
      </c>
      <c r="S1329" s="183">
        <v>0</v>
      </c>
      <c r="T1329" s="184">
        <f>S1329*H1329</f>
        <v>0</v>
      </c>
      <c r="AR1329" s="24" t="s">
        <v>461</v>
      </c>
      <c r="AT1329" s="24" t="s">
        <v>135</v>
      </c>
      <c r="AU1329" s="24" t="s">
        <v>87</v>
      </c>
      <c r="AY1329" s="24" t="s">
        <v>132</v>
      </c>
      <c r="BE1329" s="185">
        <f>IF(N1329="základní",J1329,0)</f>
        <v>0</v>
      </c>
      <c r="BF1329" s="185">
        <f>IF(N1329="snížená",J1329,0)</f>
        <v>0</v>
      </c>
      <c r="BG1329" s="185">
        <f>IF(N1329="zákl. přenesená",J1329,0)</f>
        <v>0</v>
      </c>
      <c r="BH1329" s="185">
        <f>IF(N1329="sníž. přenesená",J1329,0)</f>
        <v>0</v>
      </c>
      <c r="BI1329" s="185">
        <f>IF(N1329="nulová",J1329,0)</f>
        <v>0</v>
      </c>
      <c r="BJ1329" s="24" t="s">
        <v>25</v>
      </c>
      <c r="BK1329" s="185">
        <f>ROUND(I1329*H1329,2)</f>
        <v>0</v>
      </c>
      <c r="BL1329" s="24" t="s">
        <v>461</v>
      </c>
      <c r="BM1329" s="24" t="s">
        <v>1619</v>
      </c>
    </row>
    <row r="1330" spans="2:65" s="12" customFormat="1" ht="13.5">
      <c r="B1330" s="194"/>
      <c r="D1330" s="187" t="s">
        <v>141</v>
      </c>
      <c r="E1330" s="195" t="s">
        <v>5</v>
      </c>
      <c r="F1330" s="196" t="s">
        <v>1603</v>
      </c>
      <c r="H1330" s="197">
        <v>130.30199999999999</v>
      </c>
      <c r="I1330" s="198"/>
      <c r="L1330" s="194"/>
      <c r="M1330" s="199"/>
      <c r="N1330" s="200"/>
      <c r="O1330" s="200"/>
      <c r="P1330" s="200"/>
      <c r="Q1330" s="200"/>
      <c r="R1330" s="200"/>
      <c r="S1330" s="200"/>
      <c r="T1330" s="201"/>
      <c r="AT1330" s="195" t="s">
        <v>141</v>
      </c>
      <c r="AU1330" s="195" t="s">
        <v>87</v>
      </c>
      <c r="AV1330" s="12" t="s">
        <v>87</v>
      </c>
      <c r="AW1330" s="12" t="s">
        <v>41</v>
      </c>
      <c r="AX1330" s="12" t="s">
        <v>25</v>
      </c>
      <c r="AY1330" s="195" t="s">
        <v>132</v>
      </c>
    </row>
    <row r="1331" spans="2:65" s="1" customFormat="1" ht="16.5" customHeight="1">
      <c r="B1331" s="173"/>
      <c r="C1331" s="174" t="s">
        <v>1620</v>
      </c>
      <c r="D1331" s="174" t="s">
        <v>135</v>
      </c>
      <c r="E1331" s="175" t="s">
        <v>1621</v>
      </c>
      <c r="F1331" s="176" t="s">
        <v>1622</v>
      </c>
      <c r="G1331" s="177" t="s">
        <v>138</v>
      </c>
      <c r="H1331" s="178">
        <v>130.30199999999999</v>
      </c>
      <c r="I1331" s="179"/>
      <c r="J1331" s="180">
        <f>ROUND(I1331*H1331,2)</f>
        <v>0</v>
      </c>
      <c r="K1331" s="176" t="s">
        <v>5</v>
      </c>
      <c r="L1331" s="42"/>
      <c r="M1331" s="181" t="s">
        <v>5</v>
      </c>
      <c r="N1331" s="182" t="s">
        <v>49</v>
      </c>
      <c r="O1331" s="43"/>
      <c r="P1331" s="183">
        <f>O1331*H1331</f>
        <v>0</v>
      </c>
      <c r="Q1331" s="183">
        <v>3.0000000000000001E-5</v>
      </c>
      <c r="R1331" s="183">
        <f>Q1331*H1331</f>
        <v>3.9090599999999998E-3</v>
      </c>
      <c r="S1331" s="183">
        <v>0</v>
      </c>
      <c r="T1331" s="184">
        <f>S1331*H1331</f>
        <v>0</v>
      </c>
      <c r="AR1331" s="24" t="s">
        <v>461</v>
      </c>
      <c r="AT1331" s="24" t="s">
        <v>135</v>
      </c>
      <c r="AU1331" s="24" t="s">
        <v>87</v>
      </c>
      <c r="AY1331" s="24" t="s">
        <v>132</v>
      </c>
      <c r="BE1331" s="185">
        <f>IF(N1331="základní",J1331,0)</f>
        <v>0</v>
      </c>
      <c r="BF1331" s="185">
        <f>IF(N1331="snížená",J1331,0)</f>
        <v>0</v>
      </c>
      <c r="BG1331" s="185">
        <f>IF(N1331="zákl. přenesená",J1331,0)</f>
        <v>0</v>
      </c>
      <c r="BH1331" s="185">
        <f>IF(N1331="sníž. přenesená",J1331,0)</f>
        <v>0</v>
      </c>
      <c r="BI1331" s="185">
        <f>IF(N1331="nulová",J1331,0)</f>
        <v>0</v>
      </c>
      <c r="BJ1331" s="24" t="s">
        <v>25</v>
      </c>
      <c r="BK1331" s="185">
        <f>ROUND(I1331*H1331,2)</f>
        <v>0</v>
      </c>
      <c r="BL1331" s="24" t="s">
        <v>461</v>
      </c>
      <c r="BM1331" s="24" t="s">
        <v>1623</v>
      </c>
    </row>
    <row r="1332" spans="2:65" s="12" customFormat="1" ht="13.5">
      <c r="B1332" s="194"/>
      <c r="D1332" s="187" t="s">
        <v>141</v>
      </c>
      <c r="E1332" s="195" t="s">
        <v>5</v>
      </c>
      <c r="F1332" s="196" t="s">
        <v>1603</v>
      </c>
      <c r="H1332" s="197">
        <v>130.30199999999999</v>
      </c>
      <c r="I1332" s="198"/>
      <c r="L1332" s="194"/>
      <c r="M1332" s="199"/>
      <c r="N1332" s="200"/>
      <c r="O1332" s="200"/>
      <c r="P1332" s="200"/>
      <c r="Q1332" s="200"/>
      <c r="R1332" s="200"/>
      <c r="S1332" s="200"/>
      <c r="T1332" s="201"/>
      <c r="AT1332" s="195" t="s">
        <v>141</v>
      </c>
      <c r="AU1332" s="195" t="s">
        <v>87</v>
      </c>
      <c r="AV1332" s="12" t="s">
        <v>87</v>
      </c>
      <c r="AW1332" s="12" t="s">
        <v>41</v>
      </c>
      <c r="AX1332" s="12" t="s">
        <v>25</v>
      </c>
      <c r="AY1332" s="195" t="s">
        <v>132</v>
      </c>
    </row>
    <row r="1333" spans="2:65" s="1" customFormat="1" ht="25.5" customHeight="1">
      <c r="B1333" s="173"/>
      <c r="C1333" s="174" t="s">
        <v>1624</v>
      </c>
      <c r="D1333" s="174" t="s">
        <v>135</v>
      </c>
      <c r="E1333" s="175" t="s">
        <v>1625</v>
      </c>
      <c r="F1333" s="176" t="s">
        <v>1626</v>
      </c>
      <c r="G1333" s="177" t="s">
        <v>138</v>
      </c>
      <c r="H1333" s="178">
        <v>1067.319</v>
      </c>
      <c r="I1333" s="179"/>
      <c r="J1333" s="180">
        <f>ROUND(I1333*H1333,2)</f>
        <v>0</v>
      </c>
      <c r="K1333" s="176" t="s">
        <v>5</v>
      </c>
      <c r="L1333" s="42"/>
      <c r="M1333" s="181" t="s">
        <v>5</v>
      </c>
      <c r="N1333" s="182" t="s">
        <v>49</v>
      </c>
      <c r="O1333" s="43"/>
      <c r="P1333" s="183">
        <f>O1333*H1333</f>
        <v>0</v>
      </c>
      <c r="Q1333" s="183">
        <v>1.1E-4</v>
      </c>
      <c r="R1333" s="183">
        <f>Q1333*H1333</f>
        <v>0.11740509</v>
      </c>
      <c r="S1333" s="183">
        <v>0</v>
      </c>
      <c r="T1333" s="184">
        <f>S1333*H1333</f>
        <v>0</v>
      </c>
      <c r="AR1333" s="24" t="s">
        <v>461</v>
      </c>
      <c r="AT1333" s="24" t="s">
        <v>135</v>
      </c>
      <c r="AU1333" s="24" t="s">
        <v>87</v>
      </c>
      <c r="AY1333" s="24" t="s">
        <v>132</v>
      </c>
      <c r="BE1333" s="185">
        <f>IF(N1333="základní",J1333,0)</f>
        <v>0</v>
      </c>
      <c r="BF1333" s="185">
        <f>IF(N1333="snížená",J1333,0)</f>
        <v>0</v>
      </c>
      <c r="BG1333" s="185">
        <f>IF(N1333="zákl. přenesená",J1333,0)</f>
        <v>0</v>
      </c>
      <c r="BH1333" s="185">
        <f>IF(N1333="sníž. přenesená",J1333,0)</f>
        <v>0</v>
      </c>
      <c r="BI1333" s="185">
        <f>IF(N1333="nulová",J1333,0)</f>
        <v>0</v>
      </c>
      <c r="BJ1333" s="24" t="s">
        <v>25</v>
      </c>
      <c r="BK1333" s="185">
        <f>ROUND(I1333*H1333,2)</f>
        <v>0</v>
      </c>
      <c r="BL1333" s="24" t="s">
        <v>461</v>
      </c>
      <c r="BM1333" s="24" t="s">
        <v>1627</v>
      </c>
    </row>
    <row r="1334" spans="2:65" s="11" customFormat="1" ht="13.5">
      <c r="B1334" s="186"/>
      <c r="D1334" s="187" t="s">
        <v>141</v>
      </c>
      <c r="E1334" s="188" t="s">
        <v>5</v>
      </c>
      <c r="F1334" s="189" t="s">
        <v>247</v>
      </c>
      <c r="H1334" s="188" t="s">
        <v>5</v>
      </c>
      <c r="I1334" s="190"/>
      <c r="L1334" s="186"/>
      <c r="M1334" s="191"/>
      <c r="N1334" s="192"/>
      <c r="O1334" s="192"/>
      <c r="P1334" s="192"/>
      <c r="Q1334" s="192"/>
      <c r="R1334" s="192"/>
      <c r="S1334" s="192"/>
      <c r="T1334" s="193"/>
      <c r="AT1334" s="188" t="s">
        <v>141</v>
      </c>
      <c r="AU1334" s="188" t="s">
        <v>87</v>
      </c>
      <c r="AV1334" s="11" t="s">
        <v>25</v>
      </c>
      <c r="AW1334" s="11" t="s">
        <v>41</v>
      </c>
      <c r="AX1334" s="11" t="s">
        <v>78</v>
      </c>
      <c r="AY1334" s="188" t="s">
        <v>132</v>
      </c>
    </row>
    <row r="1335" spans="2:65" s="12" customFormat="1" ht="13.5">
      <c r="B1335" s="194"/>
      <c r="D1335" s="187" t="s">
        <v>141</v>
      </c>
      <c r="E1335" s="195" t="s">
        <v>5</v>
      </c>
      <c r="F1335" s="196" t="s">
        <v>332</v>
      </c>
      <c r="H1335" s="197">
        <v>352.05500000000001</v>
      </c>
      <c r="I1335" s="198"/>
      <c r="L1335" s="194"/>
      <c r="M1335" s="199"/>
      <c r="N1335" s="200"/>
      <c r="O1335" s="200"/>
      <c r="P1335" s="200"/>
      <c r="Q1335" s="200"/>
      <c r="R1335" s="200"/>
      <c r="S1335" s="200"/>
      <c r="T1335" s="201"/>
      <c r="AT1335" s="195" t="s">
        <v>141</v>
      </c>
      <c r="AU1335" s="195" t="s">
        <v>87</v>
      </c>
      <c r="AV1335" s="12" t="s">
        <v>87</v>
      </c>
      <c r="AW1335" s="12" t="s">
        <v>41</v>
      </c>
      <c r="AX1335" s="12" t="s">
        <v>78</v>
      </c>
      <c r="AY1335" s="195" t="s">
        <v>132</v>
      </c>
    </row>
    <row r="1336" spans="2:65" s="12" customFormat="1" ht="13.5">
      <c r="B1336" s="194"/>
      <c r="D1336" s="187" t="s">
        <v>141</v>
      </c>
      <c r="E1336" s="195" t="s">
        <v>5</v>
      </c>
      <c r="F1336" s="196" t="s">
        <v>333</v>
      </c>
      <c r="H1336" s="197">
        <v>-0.82</v>
      </c>
      <c r="I1336" s="198"/>
      <c r="L1336" s="194"/>
      <c r="M1336" s="199"/>
      <c r="N1336" s="200"/>
      <c r="O1336" s="200"/>
      <c r="P1336" s="200"/>
      <c r="Q1336" s="200"/>
      <c r="R1336" s="200"/>
      <c r="S1336" s="200"/>
      <c r="T1336" s="201"/>
      <c r="AT1336" s="195" t="s">
        <v>141</v>
      </c>
      <c r="AU1336" s="195" t="s">
        <v>87</v>
      </c>
      <c r="AV1336" s="12" t="s">
        <v>87</v>
      </c>
      <c r="AW1336" s="12" t="s">
        <v>41</v>
      </c>
      <c r="AX1336" s="12" t="s">
        <v>78</v>
      </c>
      <c r="AY1336" s="195" t="s">
        <v>132</v>
      </c>
    </row>
    <row r="1337" spans="2:65" s="12" customFormat="1" ht="13.5">
      <c r="B1337" s="194"/>
      <c r="D1337" s="187" t="s">
        <v>141</v>
      </c>
      <c r="E1337" s="195" t="s">
        <v>5</v>
      </c>
      <c r="F1337" s="196" t="s">
        <v>334</v>
      </c>
      <c r="H1337" s="197">
        <v>-0.52</v>
      </c>
      <c r="I1337" s="198"/>
      <c r="L1337" s="194"/>
      <c r="M1337" s="199"/>
      <c r="N1337" s="200"/>
      <c r="O1337" s="200"/>
      <c r="P1337" s="200"/>
      <c r="Q1337" s="200"/>
      <c r="R1337" s="200"/>
      <c r="S1337" s="200"/>
      <c r="T1337" s="201"/>
      <c r="AT1337" s="195" t="s">
        <v>141</v>
      </c>
      <c r="AU1337" s="195" t="s">
        <v>87</v>
      </c>
      <c r="AV1337" s="12" t="s">
        <v>87</v>
      </c>
      <c r="AW1337" s="12" t="s">
        <v>41</v>
      </c>
      <c r="AX1337" s="12" t="s">
        <v>78</v>
      </c>
      <c r="AY1337" s="195" t="s">
        <v>132</v>
      </c>
    </row>
    <row r="1338" spans="2:65" s="12" customFormat="1" ht="13.5">
      <c r="B1338" s="194"/>
      <c r="D1338" s="187" t="s">
        <v>141</v>
      </c>
      <c r="E1338" s="195" t="s">
        <v>5</v>
      </c>
      <c r="F1338" s="196" t="s">
        <v>335</v>
      </c>
      <c r="H1338" s="197">
        <v>-27.95</v>
      </c>
      <c r="I1338" s="198"/>
      <c r="L1338" s="194"/>
      <c r="M1338" s="199"/>
      <c r="N1338" s="200"/>
      <c r="O1338" s="200"/>
      <c r="P1338" s="200"/>
      <c r="Q1338" s="200"/>
      <c r="R1338" s="200"/>
      <c r="S1338" s="200"/>
      <c r="T1338" s="201"/>
      <c r="AT1338" s="195" t="s">
        <v>141</v>
      </c>
      <c r="AU1338" s="195" t="s">
        <v>87</v>
      </c>
      <c r="AV1338" s="12" t="s">
        <v>87</v>
      </c>
      <c r="AW1338" s="12" t="s">
        <v>41</v>
      </c>
      <c r="AX1338" s="12" t="s">
        <v>78</v>
      </c>
      <c r="AY1338" s="195" t="s">
        <v>132</v>
      </c>
    </row>
    <row r="1339" spans="2:65" s="12" customFormat="1" ht="13.5">
      <c r="B1339" s="194"/>
      <c r="D1339" s="187" t="s">
        <v>141</v>
      </c>
      <c r="E1339" s="195" t="s">
        <v>5</v>
      </c>
      <c r="F1339" s="196" t="s">
        <v>336</v>
      </c>
      <c r="H1339" s="197">
        <v>-22.9</v>
      </c>
      <c r="I1339" s="198"/>
      <c r="L1339" s="194"/>
      <c r="M1339" s="199"/>
      <c r="N1339" s="200"/>
      <c r="O1339" s="200"/>
      <c r="P1339" s="200"/>
      <c r="Q1339" s="200"/>
      <c r="R1339" s="200"/>
      <c r="S1339" s="200"/>
      <c r="T1339" s="201"/>
      <c r="AT1339" s="195" t="s">
        <v>141</v>
      </c>
      <c r="AU1339" s="195" t="s">
        <v>87</v>
      </c>
      <c r="AV1339" s="12" t="s">
        <v>87</v>
      </c>
      <c r="AW1339" s="12" t="s">
        <v>41</v>
      </c>
      <c r="AX1339" s="12" t="s">
        <v>78</v>
      </c>
      <c r="AY1339" s="195" t="s">
        <v>132</v>
      </c>
    </row>
    <row r="1340" spans="2:65" s="12" customFormat="1" ht="13.5">
      <c r="B1340" s="194"/>
      <c r="D1340" s="187" t="s">
        <v>141</v>
      </c>
      <c r="E1340" s="195" t="s">
        <v>5</v>
      </c>
      <c r="F1340" s="196" t="s">
        <v>337</v>
      </c>
      <c r="H1340" s="197">
        <v>-21.702999999999999</v>
      </c>
      <c r="I1340" s="198"/>
      <c r="L1340" s="194"/>
      <c r="M1340" s="199"/>
      <c r="N1340" s="200"/>
      <c r="O1340" s="200"/>
      <c r="P1340" s="200"/>
      <c r="Q1340" s="200"/>
      <c r="R1340" s="200"/>
      <c r="S1340" s="200"/>
      <c r="T1340" s="201"/>
      <c r="AT1340" s="195" t="s">
        <v>141</v>
      </c>
      <c r="AU1340" s="195" t="s">
        <v>87</v>
      </c>
      <c r="AV1340" s="12" t="s">
        <v>87</v>
      </c>
      <c r="AW1340" s="12" t="s">
        <v>41</v>
      </c>
      <c r="AX1340" s="12" t="s">
        <v>78</v>
      </c>
      <c r="AY1340" s="195" t="s">
        <v>132</v>
      </c>
    </row>
    <row r="1341" spans="2:65" s="12" customFormat="1" ht="13.5">
      <c r="B1341" s="194"/>
      <c r="D1341" s="187" t="s">
        <v>141</v>
      </c>
      <c r="E1341" s="195" t="s">
        <v>5</v>
      </c>
      <c r="F1341" s="196" t="s">
        <v>338</v>
      </c>
      <c r="H1341" s="197">
        <v>-18.84</v>
      </c>
      <c r="I1341" s="198"/>
      <c r="L1341" s="194"/>
      <c r="M1341" s="199"/>
      <c r="N1341" s="200"/>
      <c r="O1341" s="200"/>
      <c r="P1341" s="200"/>
      <c r="Q1341" s="200"/>
      <c r="R1341" s="200"/>
      <c r="S1341" s="200"/>
      <c r="T1341" s="201"/>
      <c r="AT1341" s="195" t="s">
        <v>141</v>
      </c>
      <c r="AU1341" s="195" t="s">
        <v>87</v>
      </c>
      <c r="AV1341" s="12" t="s">
        <v>87</v>
      </c>
      <c r="AW1341" s="12" t="s">
        <v>41</v>
      </c>
      <c r="AX1341" s="12" t="s">
        <v>78</v>
      </c>
      <c r="AY1341" s="195" t="s">
        <v>132</v>
      </c>
    </row>
    <row r="1342" spans="2:65" s="12" customFormat="1" ht="13.5">
      <c r="B1342" s="194"/>
      <c r="D1342" s="187" t="s">
        <v>141</v>
      </c>
      <c r="E1342" s="195" t="s">
        <v>5</v>
      </c>
      <c r="F1342" s="196" t="s">
        <v>339</v>
      </c>
      <c r="H1342" s="197">
        <v>-18.84</v>
      </c>
      <c r="I1342" s="198"/>
      <c r="L1342" s="194"/>
      <c r="M1342" s="199"/>
      <c r="N1342" s="200"/>
      <c r="O1342" s="200"/>
      <c r="P1342" s="200"/>
      <c r="Q1342" s="200"/>
      <c r="R1342" s="200"/>
      <c r="S1342" s="200"/>
      <c r="T1342" s="201"/>
      <c r="AT1342" s="195" t="s">
        <v>141</v>
      </c>
      <c r="AU1342" s="195" t="s">
        <v>87</v>
      </c>
      <c r="AV1342" s="12" t="s">
        <v>87</v>
      </c>
      <c r="AW1342" s="12" t="s">
        <v>41</v>
      </c>
      <c r="AX1342" s="12" t="s">
        <v>78</v>
      </c>
      <c r="AY1342" s="195" t="s">
        <v>132</v>
      </c>
    </row>
    <row r="1343" spans="2:65" s="12" customFormat="1" ht="13.5">
      <c r="B1343" s="194"/>
      <c r="D1343" s="187" t="s">
        <v>141</v>
      </c>
      <c r="E1343" s="195" t="s">
        <v>5</v>
      </c>
      <c r="F1343" s="196" t="s">
        <v>248</v>
      </c>
      <c r="H1343" s="197">
        <v>59.857999999999997</v>
      </c>
      <c r="I1343" s="198"/>
      <c r="L1343" s="194"/>
      <c r="M1343" s="199"/>
      <c r="N1343" s="200"/>
      <c r="O1343" s="200"/>
      <c r="P1343" s="200"/>
      <c r="Q1343" s="200"/>
      <c r="R1343" s="200"/>
      <c r="S1343" s="200"/>
      <c r="T1343" s="201"/>
      <c r="AT1343" s="195" t="s">
        <v>141</v>
      </c>
      <c r="AU1343" s="195" t="s">
        <v>87</v>
      </c>
      <c r="AV1343" s="12" t="s">
        <v>87</v>
      </c>
      <c r="AW1343" s="12" t="s">
        <v>41</v>
      </c>
      <c r="AX1343" s="12" t="s">
        <v>78</v>
      </c>
      <c r="AY1343" s="195" t="s">
        <v>132</v>
      </c>
    </row>
    <row r="1344" spans="2:65" s="12" customFormat="1" ht="13.5">
      <c r="B1344" s="194"/>
      <c r="D1344" s="187" t="s">
        <v>141</v>
      </c>
      <c r="E1344" s="195" t="s">
        <v>5</v>
      </c>
      <c r="F1344" s="196" t="s">
        <v>249</v>
      </c>
      <c r="H1344" s="197">
        <v>-4.274</v>
      </c>
      <c r="I1344" s="198"/>
      <c r="L1344" s="194"/>
      <c r="M1344" s="199"/>
      <c r="N1344" s="200"/>
      <c r="O1344" s="200"/>
      <c r="P1344" s="200"/>
      <c r="Q1344" s="200"/>
      <c r="R1344" s="200"/>
      <c r="S1344" s="200"/>
      <c r="T1344" s="201"/>
      <c r="AT1344" s="195" t="s">
        <v>141</v>
      </c>
      <c r="AU1344" s="195" t="s">
        <v>87</v>
      </c>
      <c r="AV1344" s="12" t="s">
        <v>87</v>
      </c>
      <c r="AW1344" s="12" t="s">
        <v>41</v>
      </c>
      <c r="AX1344" s="12" t="s">
        <v>78</v>
      </c>
      <c r="AY1344" s="195" t="s">
        <v>132</v>
      </c>
    </row>
    <row r="1345" spans="2:51" s="12" customFormat="1" ht="13.5">
      <c r="B1345" s="194"/>
      <c r="D1345" s="187" t="s">
        <v>141</v>
      </c>
      <c r="E1345" s="195" t="s">
        <v>5</v>
      </c>
      <c r="F1345" s="196" t="s">
        <v>250</v>
      </c>
      <c r="H1345" s="197">
        <v>-21.42</v>
      </c>
      <c r="I1345" s="198"/>
      <c r="L1345" s="194"/>
      <c r="M1345" s="199"/>
      <c r="N1345" s="200"/>
      <c r="O1345" s="200"/>
      <c r="P1345" s="200"/>
      <c r="Q1345" s="200"/>
      <c r="R1345" s="200"/>
      <c r="S1345" s="200"/>
      <c r="T1345" s="201"/>
      <c r="AT1345" s="195" t="s">
        <v>141</v>
      </c>
      <c r="AU1345" s="195" t="s">
        <v>87</v>
      </c>
      <c r="AV1345" s="12" t="s">
        <v>87</v>
      </c>
      <c r="AW1345" s="12" t="s">
        <v>41</v>
      </c>
      <c r="AX1345" s="12" t="s">
        <v>78</v>
      </c>
      <c r="AY1345" s="195" t="s">
        <v>132</v>
      </c>
    </row>
    <row r="1346" spans="2:51" s="12" customFormat="1" ht="13.5">
      <c r="B1346" s="194"/>
      <c r="D1346" s="187" t="s">
        <v>141</v>
      </c>
      <c r="E1346" s="195" t="s">
        <v>5</v>
      </c>
      <c r="F1346" s="196" t="s">
        <v>251</v>
      </c>
      <c r="H1346" s="197">
        <v>2.915</v>
      </c>
      <c r="I1346" s="198"/>
      <c r="L1346" s="194"/>
      <c r="M1346" s="199"/>
      <c r="N1346" s="200"/>
      <c r="O1346" s="200"/>
      <c r="P1346" s="200"/>
      <c r="Q1346" s="200"/>
      <c r="R1346" s="200"/>
      <c r="S1346" s="200"/>
      <c r="T1346" s="201"/>
      <c r="AT1346" s="195" t="s">
        <v>141</v>
      </c>
      <c r="AU1346" s="195" t="s">
        <v>87</v>
      </c>
      <c r="AV1346" s="12" t="s">
        <v>87</v>
      </c>
      <c r="AW1346" s="12" t="s">
        <v>41</v>
      </c>
      <c r="AX1346" s="12" t="s">
        <v>78</v>
      </c>
      <c r="AY1346" s="195" t="s">
        <v>132</v>
      </c>
    </row>
    <row r="1347" spans="2:51" s="12" customFormat="1" ht="13.5">
      <c r="B1347" s="194"/>
      <c r="D1347" s="187" t="s">
        <v>141</v>
      </c>
      <c r="E1347" s="195" t="s">
        <v>5</v>
      </c>
      <c r="F1347" s="196" t="s">
        <v>340</v>
      </c>
      <c r="H1347" s="197">
        <v>68.489999999999995</v>
      </c>
      <c r="I1347" s="198"/>
      <c r="L1347" s="194"/>
      <c r="M1347" s="199"/>
      <c r="N1347" s="200"/>
      <c r="O1347" s="200"/>
      <c r="P1347" s="200"/>
      <c r="Q1347" s="200"/>
      <c r="R1347" s="200"/>
      <c r="S1347" s="200"/>
      <c r="T1347" s="201"/>
      <c r="AT1347" s="195" t="s">
        <v>141</v>
      </c>
      <c r="AU1347" s="195" t="s">
        <v>87</v>
      </c>
      <c r="AV1347" s="12" t="s">
        <v>87</v>
      </c>
      <c r="AW1347" s="12" t="s">
        <v>41</v>
      </c>
      <c r="AX1347" s="12" t="s">
        <v>78</v>
      </c>
      <c r="AY1347" s="195" t="s">
        <v>132</v>
      </c>
    </row>
    <row r="1348" spans="2:51" s="12" customFormat="1" ht="13.5">
      <c r="B1348" s="194"/>
      <c r="D1348" s="187" t="s">
        <v>141</v>
      </c>
      <c r="E1348" s="195" t="s">
        <v>5</v>
      </c>
      <c r="F1348" s="196" t="s">
        <v>341</v>
      </c>
      <c r="H1348" s="197">
        <v>-45.15</v>
      </c>
      <c r="I1348" s="198"/>
      <c r="L1348" s="194"/>
      <c r="M1348" s="199"/>
      <c r="N1348" s="200"/>
      <c r="O1348" s="200"/>
      <c r="P1348" s="200"/>
      <c r="Q1348" s="200"/>
      <c r="R1348" s="200"/>
      <c r="S1348" s="200"/>
      <c r="T1348" s="201"/>
      <c r="AT1348" s="195" t="s">
        <v>141</v>
      </c>
      <c r="AU1348" s="195" t="s">
        <v>87</v>
      </c>
      <c r="AV1348" s="12" t="s">
        <v>87</v>
      </c>
      <c r="AW1348" s="12" t="s">
        <v>41</v>
      </c>
      <c r="AX1348" s="12" t="s">
        <v>78</v>
      </c>
      <c r="AY1348" s="195" t="s">
        <v>132</v>
      </c>
    </row>
    <row r="1349" spans="2:51" s="12" customFormat="1" ht="13.5">
      <c r="B1349" s="194"/>
      <c r="D1349" s="187" t="s">
        <v>141</v>
      </c>
      <c r="E1349" s="195" t="s">
        <v>5</v>
      </c>
      <c r="F1349" s="196" t="s">
        <v>342</v>
      </c>
      <c r="H1349" s="197">
        <v>412.08</v>
      </c>
      <c r="I1349" s="198"/>
      <c r="L1349" s="194"/>
      <c r="M1349" s="199"/>
      <c r="N1349" s="200"/>
      <c r="O1349" s="200"/>
      <c r="P1349" s="200"/>
      <c r="Q1349" s="200"/>
      <c r="R1349" s="200"/>
      <c r="S1349" s="200"/>
      <c r="T1349" s="201"/>
      <c r="AT1349" s="195" t="s">
        <v>141</v>
      </c>
      <c r="AU1349" s="195" t="s">
        <v>87</v>
      </c>
      <c r="AV1349" s="12" t="s">
        <v>87</v>
      </c>
      <c r="AW1349" s="12" t="s">
        <v>41</v>
      </c>
      <c r="AX1349" s="12" t="s">
        <v>78</v>
      </c>
      <c r="AY1349" s="195" t="s">
        <v>132</v>
      </c>
    </row>
    <row r="1350" spans="2:51" s="12" customFormat="1" ht="13.5">
      <c r="B1350" s="194"/>
      <c r="D1350" s="187" t="s">
        <v>141</v>
      </c>
      <c r="E1350" s="195" t="s">
        <v>5</v>
      </c>
      <c r="F1350" s="196" t="s">
        <v>343</v>
      </c>
      <c r="H1350" s="197">
        <v>45.816000000000003</v>
      </c>
      <c r="I1350" s="198"/>
      <c r="L1350" s="194"/>
      <c r="M1350" s="199"/>
      <c r="N1350" s="200"/>
      <c r="O1350" s="200"/>
      <c r="P1350" s="200"/>
      <c r="Q1350" s="200"/>
      <c r="R1350" s="200"/>
      <c r="S1350" s="200"/>
      <c r="T1350" s="201"/>
      <c r="AT1350" s="195" t="s">
        <v>141</v>
      </c>
      <c r="AU1350" s="195" t="s">
        <v>87</v>
      </c>
      <c r="AV1350" s="12" t="s">
        <v>87</v>
      </c>
      <c r="AW1350" s="12" t="s">
        <v>41</v>
      </c>
      <c r="AX1350" s="12" t="s">
        <v>78</v>
      </c>
      <c r="AY1350" s="195" t="s">
        <v>132</v>
      </c>
    </row>
    <row r="1351" spans="2:51" s="12" customFormat="1" ht="13.5">
      <c r="B1351" s="194"/>
      <c r="D1351" s="187" t="s">
        <v>141</v>
      </c>
      <c r="E1351" s="195" t="s">
        <v>5</v>
      </c>
      <c r="F1351" s="196" t="s">
        <v>344</v>
      </c>
      <c r="H1351" s="197">
        <v>-2.339</v>
      </c>
      <c r="I1351" s="198"/>
      <c r="L1351" s="194"/>
      <c r="M1351" s="199"/>
      <c r="N1351" s="200"/>
      <c r="O1351" s="200"/>
      <c r="P1351" s="200"/>
      <c r="Q1351" s="200"/>
      <c r="R1351" s="200"/>
      <c r="S1351" s="200"/>
      <c r="T1351" s="201"/>
      <c r="AT1351" s="195" t="s">
        <v>141</v>
      </c>
      <c r="AU1351" s="195" t="s">
        <v>87</v>
      </c>
      <c r="AV1351" s="12" t="s">
        <v>87</v>
      </c>
      <c r="AW1351" s="12" t="s">
        <v>41</v>
      </c>
      <c r="AX1351" s="12" t="s">
        <v>78</v>
      </c>
      <c r="AY1351" s="195" t="s">
        <v>132</v>
      </c>
    </row>
    <row r="1352" spans="2:51" s="12" customFormat="1" ht="13.5">
      <c r="B1352" s="194"/>
      <c r="D1352" s="187" t="s">
        <v>141</v>
      </c>
      <c r="E1352" s="195" t="s">
        <v>5</v>
      </c>
      <c r="F1352" s="196" t="s">
        <v>345</v>
      </c>
      <c r="H1352" s="197">
        <v>-2.3069999999999999</v>
      </c>
      <c r="I1352" s="198"/>
      <c r="L1352" s="194"/>
      <c r="M1352" s="199"/>
      <c r="N1352" s="200"/>
      <c r="O1352" s="200"/>
      <c r="P1352" s="200"/>
      <c r="Q1352" s="200"/>
      <c r="R1352" s="200"/>
      <c r="S1352" s="200"/>
      <c r="T1352" s="201"/>
      <c r="AT1352" s="195" t="s">
        <v>141</v>
      </c>
      <c r="AU1352" s="195" t="s">
        <v>87</v>
      </c>
      <c r="AV1352" s="12" t="s">
        <v>87</v>
      </c>
      <c r="AW1352" s="12" t="s">
        <v>41</v>
      </c>
      <c r="AX1352" s="12" t="s">
        <v>78</v>
      </c>
      <c r="AY1352" s="195" t="s">
        <v>132</v>
      </c>
    </row>
    <row r="1353" spans="2:51" s="12" customFormat="1" ht="13.5">
      <c r="B1353" s="194"/>
      <c r="D1353" s="187" t="s">
        <v>141</v>
      </c>
      <c r="E1353" s="195" t="s">
        <v>5</v>
      </c>
      <c r="F1353" s="196" t="s">
        <v>346</v>
      </c>
      <c r="H1353" s="197">
        <v>-2.29</v>
      </c>
      <c r="I1353" s="198"/>
      <c r="L1353" s="194"/>
      <c r="M1353" s="199"/>
      <c r="N1353" s="200"/>
      <c r="O1353" s="200"/>
      <c r="P1353" s="200"/>
      <c r="Q1353" s="200"/>
      <c r="R1353" s="200"/>
      <c r="S1353" s="200"/>
      <c r="T1353" s="201"/>
      <c r="AT1353" s="195" t="s">
        <v>141</v>
      </c>
      <c r="AU1353" s="195" t="s">
        <v>87</v>
      </c>
      <c r="AV1353" s="12" t="s">
        <v>87</v>
      </c>
      <c r="AW1353" s="12" t="s">
        <v>41</v>
      </c>
      <c r="AX1353" s="12" t="s">
        <v>78</v>
      </c>
      <c r="AY1353" s="195" t="s">
        <v>132</v>
      </c>
    </row>
    <row r="1354" spans="2:51" s="12" customFormat="1" ht="13.5">
      <c r="B1354" s="194"/>
      <c r="D1354" s="187" t="s">
        <v>141</v>
      </c>
      <c r="E1354" s="195" t="s">
        <v>5</v>
      </c>
      <c r="F1354" s="196" t="s">
        <v>347</v>
      </c>
      <c r="H1354" s="197">
        <v>-2.351</v>
      </c>
      <c r="I1354" s="198"/>
      <c r="L1354" s="194"/>
      <c r="M1354" s="199"/>
      <c r="N1354" s="200"/>
      <c r="O1354" s="200"/>
      <c r="P1354" s="200"/>
      <c r="Q1354" s="200"/>
      <c r="R1354" s="200"/>
      <c r="S1354" s="200"/>
      <c r="T1354" s="201"/>
      <c r="AT1354" s="195" t="s">
        <v>141</v>
      </c>
      <c r="AU1354" s="195" t="s">
        <v>87</v>
      </c>
      <c r="AV1354" s="12" t="s">
        <v>87</v>
      </c>
      <c r="AW1354" s="12" t="s">
        <v>41</v>
      </c>
      <c r="AX1354" s="12" t="s">
        <v>78</v>
      </c>
      <c r="AY1354" s="195" t="s">
        <v>132</v>
      </c>
    </row>
    <row r="1355" spans="2:51" s="13" customFormat="1" ht="13.5">
      <c r="B1355" s="202"/>
      <c r="D1355" s="187" t="s">
        <v>141</v>
      </c>
      <c r="E1355" s="203" t="s">
        <v>5</v>
      </c>
      <c r="F1355" s="204" t="s">
        <v>150</v>
      </c>
      <c r="H1355" s="205">
        <v>749.51</v>
      </c>
      <c r="I1355" s="206"/>
      <c r="L1355" s="202"/>
      <c r="M1355" s="207"/>
      <c r="N1355" s="208"/>
      <c r="O1355" s="208"/>
      <c r="P1355" s="208"/>
      <c r="Q1355" s="208"/>
      <c r="R1355" s="208"/>
      <c r="S1355" s="208"/>
      <c r="T1355" s="209"/>
      <c r="AT1355" s="203" t="s">
        <v>141</v>
      </c>
      <c r="AU1355" s="203" t="s">
        <v>87</v>
      </c>
      <c r="AV1355" s="13" t="s">
        <v>151</v>
      </c>
      <c r="AW1355" s="13" t="s">
        <v>41</v>
      </c>
      <c r="AX1355" s="13" t="s">
        <v>78</v>
      </c>
      <c r="AY1355" s="203" t="s">
        <v>132</v>
      </c>
    </row>
    <row r="1356" spans="2:51" s="11" customFormat="1" ht="13.5">
      <c r="B1356" s="186"/>
      <c r="D1356" s="187" t="s">
        <v>141</v>
      </c>
      <c r="E1356" s="188" t="s">
        <v>5</v>
      </c>
      <c r="F1356" s="189" t="s">
        <v>348</v>
      </c>
      <c r="H1356" s="188" t="s">
        <v>5</v>
      </c>
      <c r="I1356" s="190"/>
      <c r="L1356" s="186"/>
      <c r="M1356" s="191"/>
      <c r="N1356" s="192"/>
      <c r="O1356" s="192"/>
      <c r="P1356" s="192"/>
      <c r="Q1356" s="192"/>
      <c r="R1356" s="192"/>
      <c r="S1356" s="192"/>
      <c r="T1356" s="193"/>
      <c r="AT1356" s="188" t="s">
        <v>141</v>
      </c>
      <c r="AU1356" s="188" t="s">
        <v>87</v>
      </c>
      <c r="AV1356" s="11" t="s">
        <v>25</v>
      </c>
      <c r="AW1356" s="11" t="s">
        <v>41</v>
      </c>
      <c r="AX1356" s="11" t="s">
        <v>78</v>
      </c>
      <c r="AY1356" s="188" t="s">
        <v>132</v>
      </c>
    </row>
    <row r="1357" spans="2:51" s="12" customFormat="1" ht="13.5">
      <c r="B1357" s="194"/>
      <c r="D1357" s="187" t="s">
        <v>141</v>
      </c>
      <c r="E1357" s="195" t="s">
        <v>5</v>
      </c>
      <c r="F1357" s="196" t="s">
        <v>349</v>
      </c>
      <c r="H1357" s="197">
        <v>79.694999999999993</v>
      </c>
      <c r="I1357" s="198"/>
      <c r="L1357" s="194"/>
      <c r="M1357" s="199"/>
      <c r="N1357" s="200"/>
      <c r="O1357" s="200"/>
      <c r="P1357" s="200"/>
      <c r="Q1357" s="200"/>
      <c r="R1357" s="200"/>
      <c r="S1357" s="200"/>
      <c r="T1357" s="201"/>
      <c r="AT1357" s="195" t="s">
        <v>141</v>
      </c>
      <c r="AU1357" s="195" t="s">
        <v>87</v>
      </c>
      <c r="AV1357" s="12" t="s">
        <v>87</v>
      </c>
      <c r="AW1357" s="12" t="s">
        <v>41</v>
      </c>
      <c r="AX1357" s="12" t="s">
        <v>78</v>
      </c>
      <c r="AY1357" s="195" t="s">
        <v>132</v>
      </c>
    </row>
    <row r="1358" spans="2:51" s="12" customFormat="1" ht="13.5">
      <c r="B1358" s="194"/>
      <c r="D1358" s="187" t="s">
        <v>141</v>
      </c>
      <c r="E1358" s="195" t="s">
        <v>5</v>
      </c>
      <c r="F1358" s="196" t="s">
        <v>350</v>
      </c>
      <c r="H1358" s="197">
        <v>-4.0999999999999996</v>
      </c>
      <c r="I1358" s="198"/>
      <c r="L1358" s="194"/>
      <c r="M1358" s="199"/>
      <c r="N1358" s="200"/>
      <c r="O1358" s="200"/>
      <c r="P1358" s="200"/>
      <c r="Q1358" s="200"/>
      <c r="R1358" s="200"/>
      <c r="S1358" s="200"/>
      <c r="T1358" s="201"/>
      <c r="AT1358" s="195" t="s">
        <v>141</v>
      </c>
      <c r="AU1358" s="195" t="s">
        <v>87</v>
      </c>
      <c r="AV1358" s="12" t="s">
        <v>87</v>
      </c>
      <c r="AW1358" s="12" t="s">
        <v>41</v>
      </c>
      <c r="AX1358" s="12" t="s">
        <v>78</v>
      </c>
      <c r="AY1358" s="195" t="s">
        <v>132</v>
      </c>
    </row>
    <row r="1359" spans="2:51" s="12" customFormat="1" ht="13.5">
      <c r="B1359" s="194"/>
      <c r="D1359" s="187" t="s">
        <v>141</v>
      </c>
      <c r="E1359" s="195" t="s">
        <v>5</v>
      </c>
      <c r="F1359" s="196" t="s">
        <v>351</v>
      </c>
      <c r="H1359" s="197">
        <v>-3.2309999999999999</v>
      </c>
      <c r="I1359" s="198"/>
      <c r="L1359" s="194"/>
      <c r="M1359" s="199"/>
      <c r="N1359" s="200"/>
      <c r="O1359" s="200"/>
      <c r="P1359" s="200"/>
      <c r="Q1359" s="200"/>
      <c r="R1359" s="200"/>
      <c r="S1359" s="200"/>
      <c r="T1359" s="201"/>
      <c r="AT1359" s="195" t="s">
        <v>141</v>
      </c>
      <c r="AU1359" s="195" t="s">
        <v>87</v>
      </c>
      <c r="AV1359" s="12" t="s">
        <v>87</v>
      </c>
      <c r="AW1359" s="12" t="s">
        <v>41</v>
      </c>
      <c r="AX1359" s="12" t="s">
        <v>78</v>
      </c>
      <c r="AY1359" s="195" t="s">
        <v>132</v>
      </c>
    </row>
    <row r="1360" spans="2:51" s="12" customFormat="1" ht="13.5">
      <c r="B1360" s="194"/>
      <c r="D1360" s="187" t="s">
        <v>141</v>
      </c>
      <c r="E1360" s="195" t="s">
        <v>5</v>
      </c>
      <c r="F1360" s="196" t="s">
        <v>352</v>
      </c>
      <c r="H1360" s="197">
        <v>-3.3220000000000001</v>
      </c>
      <c r="I1360" s="198"/>
      <c r="L1360" s="194"/>
      <c r="M1360" s="199"/>
      <c r="N1360" s="200"/>
      <c r="O1360" s="200"/>
      <c r="P1360" s="200"/>
      <c r="Q1360" s="200"/>
      <c r="R1360" s="200"/>
      <c r="S1360" s="200"/>
      <c r="T1360" s="201"/>
      <c r="AT1360" s="195" t="s">
        <v>141</v>
      </c>
      <c r="AU1360" s="195" t="s">
        <v>87</v>
      </c>
      <c r="AV1360" s="12" t="s">
        <v>87</v>
      </c>
      <c r="AW1360" s="12" t="s">
        <v>41</v>
      </c>
      <c r="AX1360" s="12" t="s">
        <v>78</v>
      </c>
      <c r="AY1360" s="195" t="s">
        <v>132</v>
      </c>
    </row>
    <row r="1361" spans="2:51" s="12" customFormat="1" ht="13.5">
      <c r="B1361" s="194"/>
      <c r="D1361" s="187" t="s">
        <v>141</v>
      </c>
      <c r="E1361" s="195" t="s">
        <v>5</v>
      </c>
      <c r="F1361" s="196" t="s">
        <v>353</v>
      </c>
      <c r="H1361" s="197">
        <v>-2.7759999999999998</v>
      </c>
      <c r="I1361" s="198"/>
      <c r="L1361" s="194"/>
      <c r="M1361" s="199"/>
      <c r="N1361" s="200"/>
      <c r="O1361" s="200"/>
      <c r="P1361" s="200"/>
      <c r="Q1361" s="200"/>
      <c r="R1361" s="200"/>
      <c r="S1361" s="200"/>
      <c r="T1361" s="201"/>
      <c r="AT1361" s="195" t="s">
        <v>141</v>
      </c>
      <c r="AU1361" s="195" t="s">
        <v>87</v>
      </c>
      <c r="AV1361" s="12" t="s">
        <v>87</v>
      </c>
      <c r="AW1361" s="12" t="s">
        <v>41</v>
      </c>
      <c r="AX1361" s="12" t="s">
        <v>78</v>
      </c>
      <c r="AY1361" s="195" t="s">
        <v>132</v>
      </c>
    </row>
    <row r="1362" spans="2:51" s="12" customFormat="1" ht="13.5">
      <c r="B1362" s="194"/>
      <c r="D1362" s="187" t="s">
        <v>141</v>
      </c>
      <c r="E1362" s="195" t="s">
        <v>5</v>
      </c>
      <c r="F1362" s="196" t="s">
        <v>354</v>
      </c>
      <c r="H1362" s="197">
        <v>-2.7759999999999998</v>
      </c>
      <c r="I1362" s="198"/>
      <c r="L1362" s="194"/>
      <c r="M1362" s="199"/>
      <c r="N1362" s="200"/>
      <c r="O1362" s="200"/>
      <c r="P1362" s="200"/>
      <c r="Q1362" s="200"/>
      <c r="R1362" s="200"/>
      <c r="S1362" s="200"/>
      <c r="T1362" s="201"/>
      <c r="AT1362" s="195" t="s">
        <v>141</v>
      </c>
      <c r="AU1362" s="195" t="s">
        <v>87</v>
      </c>
      <c r="AV1362" s="12" t="s">
        <v>87</v>
      </c>
      <c r="AW1362" s="12" t="s">
        <v>41</v>
      </c>
      <c r="AX1362" s="12" t="s">
        <v>78</v>
      </c>
      <c r="AY1362" s="195" t="s">
        <v>132</v>
      </c>
    </row>
    <row r="1363" spans="2:51" s="12" customFormat="1" ht="13.5">
      <c r="B1363" s="194"/>
      <c r="D1363" s="187" t="s">
        <v>141</v>
      </c>
      <c r="E1363" s="195" t="s">
        <v>5</v>
      </c>
      <c r="F1363" s="196" t="s">
        <v>355</v>
      </c>
      <c r="H1363" s="197">
        <v>-2.8530000000000002</v>
      </c>
      <c r="I1363" s="198"/>
      <c r="L1363" s="194"/>
      <c r="M1363" s="199"/>
      <c r="N1363" s="200"/>
      <c r="O1363" s="200"/>
      <c r="P1363" s="200"/>
      <c r="Q1363" s="200"/>
      <c r="R1363" s="200"/>
      <c r="S1363" s="200"/>
      <c r="T1363" s="201"/>
      <c r="AT1363" s="195" t="s">
        <v>141</v>
      </c>
      <c r="AU1363" s="195" t="s">
        <v>87</v>
      </c>
      <c r="AV1363" s="12" t="s">
        <v>87</v>
      </c>
      <c r="AW1363" s="12" t="s">
        <v>41</v>
      </c>
      <c r="AX1363" s="12" t="s">
        <v>78</v>
      </c>
      <c r="AY1363" s="195" t="s">
        <v>132</v>
      </c>
    </row>
    <row r="1364" spans="2:51" s="12" customFormat="1" ht="27">
      <c r="B1364" s="194"/>
      <c r="D1364" s="187" t="s">
        <v>141</v>
      </c>
      <c r="E1364" s="195" t="s">
        <v>5</v>
      </c>
      <c r="F1364" s="196" t="s">
        <v>356</v>
      </c>
      <c r="H1364" s="197">
        <v>-2.1549999999999998</v>
      </c>
      <c r="I1364" s="198"/>
      <c r="L1364" s="194"/>
      <c r="M1364" s="199"/>
      <c r="N1364" s="200"/>
      <c r="O1364" s="200"/>
      <c r="P1364" s="200"/>
      <c r="Q1364" s="200"/>
      <c r="R1364" s="200"/>
      <c r="S1364" s="200"/>
      <c r="T1364" s="201"/>
      <c r="AT1364" s="195" t="s">
        <v>141</v>
      </c>
      <c r="AU1364" s="195" t="s">
        <v>87</v>
      </c>
      <c r="AV1364" s="12" t="s">
        <v>87</v>
      </c>
      <c r="AW1364" s="12" t="s">
        <v>41</v>
      </c>
      <c r="AX1364" s="12" t="s">
        <v>78</v>
      </c>
      <c r="AY1364" s="195" t="s">
        <v>132</v>
      </c>
    </row>
    <row r="1365" spans="2:51" s="12" customFormat="1" ht="13.5">
      <c r="B1365" s="194"/>
      <c r="D1365" s="187" t="s">
        <v>141</v>
      </c>
      <c r="E1365" s="195" t="s">
        <v>5</v>
      </c>
      <c r="F1365" s="196" t="s">
        <v>357</v>
      </c>
      <c r="H1365" s="197">
        <v>3.0030000000000001</v>
      </c>
      <c r="I1365" s="198"/>
      <c r="L1365" s="194"/>
      <c r="M1365" s="199"/>
      <c r="N1365" s="200"/>
      <c r="O1365" s="200"/>
      <c r="P1365" s="200"/>
      <c r="Q1365" s="200"/>
      <c r="R1365" s="200"/>
      <c r="S1365" s="200"/>
      <c r="T1365" s="201"/>
      <c r="AT1365" s="195" t="s">
        <v>141</v>
      </c>
      <c r="AU1365" s="195" t="s">
        <v>87</v>
      </c>
      <c r="AV1365" s="12" t="s">
        <v>87</v>
      </c>
      <c r="AW1365" s="12" t="s">
        <v>41</v>
      </c>
      <c r="AX1365" s="12" t="s">
        <v>78</v>
      </c>
      <c r="AY1365" s="195" t="s">
        <v>132</v>
      </c>
    </row>
    <row r="1366" spans="2:51" s="13" customFormat="1" ht="13.5">
      <c r="B1366" s="202"/>
      <c r="D1366" s="187" t="s">
        <v>141</v>
      </c>
      <c r="E1366" s="203" t="s">
        <v>5</v>
      </c>
      <c r="F1366" s="204" t="s">
        <v>150</v>
      </c>
      <c r="H1366" s="205">
        <v>61.484999999999999</v>
      </c>
      <c r="I1366" s="206"/>
      <c r="L1366" s="202"/>
      <c r="M1366" s="207"/>
      <c r="N1366" s="208"/>
      <c r="O1366" s="208"/>
      <c r="P1366" s="208"/>
      <c r="Q1366" s="208"/>
      <c r="R1366" s="208"/>
      <c r="S1366" s="208"/>
      <c r="T1366" s="209"/>
      <c r="AT1366" s="203" t="s">
        <v>141</v>
      </c>
      <c r="AU1366" s="203" t="s">
        <v>87</v>
      </c>
      <c r="AV1366" s="13" t="s">
        <v>151</v>
      </c>
      <c r="AW1366" s="13" t="s">
        <v>41</v>
      </c>
      <c r="AX1366" s="13" t="s">
        <v>78</v>
      </c>
      <c r="AY1366" s="203" t="s">
        <v>132</v>
      </c>
    </row>
    <row r="1367" spans="2:51" s="11" customFormat="1" ht="13.5">
      <c r="B1367" s="186"/>
      <c r="D1367" s="187" t="s">
        <v>141</v>
      </c>
      <c r="E1367" s="188" t="s">
        <v>5</v>
      </c>
      <c r="F1367" s="189" t="s">
        <v>252</v>
      </c>
      <c r="H1367" s="188" t="s">
        <v>5</v>
      </c>
      <c r="I1367" s="190"/>
      <c r="L1367" s="186"/>
      <c r="M1367" s="191"/>
      <c r="N1367" s="192"/>
      <c r="O1367" s="192"/>
      <c r="P1367" s="192"/>
      <c r="Q1367" s="192"/>
      <c r="R1367" s="192"/>
      <c r="S1367" s="192"/>
      <c r="T1367" s="193"/>
      <c r="AT1367" s="188" t="s">
        <v>141</v>
      </c>
      <c r="AU1367" s="188" t="s">
        <v>87</v>
      </c>
      <c r="AV1367" s="11" t="s">
        <v>25</v>
      </c>
      <c r="AW1367" s="11" t="s">
        <v>41</v>
      </c>
      <c r="AX1367" s="11" t="s">
        <v>78</v>
      </c>
      <c r="AY1367" s="188" t="s">
        <v>132</v>
      </c>
    </row>
    <row r="1368" spans="2:51" s="12" customFormat="1" ht="13.5">
      <c r="B1368" s="194"/>
      <c r="D1368" s="187" t="s">
        <v>141</v>
      </c>
      <c r="E1368" s="195" t="s">
        <v>5</v>
      </c>
      <c r="F1368" s="196" t="s">
        <v>253</v>
      </c>
      <c r="H1368" s="197">
        <v>20.68</v>
      </c>
      <c r="I1368" s="198"/>
      <c r="L1368" s="194"/>
      <c r="M1368" s="199"/>
      <c r="N1368" s="200"/>
      <c r="O1368" s="200"/>
      <c r="P1368" s="200"/>
      <c r="Q1368" s="200"/>
      <c r="R1368" s="200"/>
      <c r="S1368" s="200"/>
      <c r="T1368" s="201"/>
      <c r="AT1368" s="195" t="s">
        <v>141</v>
      </c>
      <c r="AU1368" s="195" t="s">
        <v>87</v>
      </c>
      <c r="AV1368" s="12" t="s">
        <v>87</v>
      </c>
      <c r="AW1368" s="12" t="s">
        <v>41</v>
      </c>
      <c r="AX1368" s="12" t="s">
        <v>78</v>
      </c>
      <c r="AY1368" s="195" t="s">
        <v>132</v>
      </c>
    </row>
    <row r="1369" spans="2:51" s="12" customFormat="1" ht="13.5">
      <c r="B1369" s="194"/>
      <c r="D1369" s="187" t="s">
        <v>141</v>
      </c>
      <c r="E1369" s="195" t="s">
        <v>5</v>
      </c>
      <c r="F1369" s="196" t="s">
        <v>254</v>
      </c>
      <c r="H1369" s="197">
        <v>-3.1949999999999998</v>
      </c>
      <c r="I1369" s="198"/>
      <c r="L1369" s="194"/>
      <c r="M1369" s="199"/>
      <c r="N1369" s="200"/>
      <c r="O1369" s="200"/>
      <c r="P1369" s="200"/>
      <c r="Q1369" s="200"/>
      <c r="R1369" s="200"/>
      <c r="S1369" s="200"/>
      <c r="T1369" s="201"/>
      <c r="AT1369" s="195" t="s">
        <v>141</v>
      </c>
      <c r="AU1369" s="195" t="s">
        <v>87</v>
      </c>
      <c r="AV1369" s="12" t="s">
        <v>87</v>
      </c>
      <c r="AW1369" s="12" t="s">
        <v>41</v>
      </c>
      <c r="AX1369" s="12" t="s">
        <v>78</v>
      </c>
      <c r="AY1369" s="195" t="s">
        <v>132</v>
      </c>
    </row>
    <row r="1370" spans="2:51" s="13" customFormat="1" ht="13.5">
      <c r="B1370" s="202"/>
      <c r="D1370" s="187" t="s">
        <v>141</v>
      </c>
      <c r="E1370" s="203" t="s">
        <v>5</v>
      </c>
      <c r="F1370" s="204" t="s">
        <v>150</v>
      </c>
      <c r="H1370" s="205">
        <v>17.484999999999999</v>
      </c>
      <c r="I1370" s="206"/>
      <c r="L1370" s="202"/>
      <c r="M1370" s="207"/>
      <c r="N1370" s="208"/>
      <c r="O1370" s="208"/>
      <c r="P1370" s="208"/>
      <c r="Q1370" s="208"/>
      <c r="R1370" s="208"/>
      <c r="S1370" s="208"/>
      <c r="T1370" s="209"/>
      <c r="AT1370" s="203" t="s">
        <v>141</v>
      </c>
      <c r="AU1370" s="203" t="s">
        <v>87</v>
      </c>
      <c r="AV1370" s="13" t="s">
        <v>151</v>
      </c>
      <c r="AW1370" s="13" t="s">
        <v>41</v>
      </c>
      <c r="AX1370" s="13" t="s">
        <v>78</v>
      </c>
      <c r="AY1370" s="203" t="s">
        <v>132</v>
      </c>
    </row>
    <row r="1371" spans="2:51" s="11" customFormat="1" ht="13.5">
      <c r="B1371" s="186"/>
      <c r="D1371" s="187" t="s">
        <v>141</v>
      </c>
      <c r="E1371" s="188" t="s">
        <v>5</v>
      </c>
      <c r="F1371" s="189" t="s">
        <v>270</v>
      </c>
      <c r="H1371" s="188" t="s">
        <v>5</v>
      </c>
      <c r="I1371" s="190"/>
      <c r="L1371" s="186"/>
      <c r="M1371" s="191"/>
      <c r="N1371" s="192"/>
      <c r="O1371" s="192"/>
      <c r="P1371" s="192"/>
      <c r="Q1371" s="192"/>
      <c r="R1371" s="192"/>
      <c r="S1371" s="192"/>
      <c r="T1371" s="193"/>
      <c r="AT1371" s="188" t="s">
        <v>141</v>
      </c>
      <c r="AU1371" s="188" t="s">
        <v>87</v>
      </c>
      <c r="AV1371" s="11" t="s">
        <v>25</v>
      </c>
      <c r="AW1371" s="11" t="s">
        <v>41</v>
      </c>
      <c r="AX1371" s="11" t="s">
        <v>78</v>
      </c>
      <c r="AY1371" s="188" t="s">
        <v>132</v>
      </c>
    </row>
    <row r="1372" spans="2:51" s="12" customFormat="1" ht="13.5">
      <c r="B1372" s="194"/>
      <c r="D1372" s="187" t="s">
        <v>141</v>
      </c>
      <c r="E1372" s="195" t="s">
        <v>5</v>
      </c>
      <c r="F1372" s="196" t="s">
        <v>271</v>
      </c>
      <c r="H1372" s="197">
        <v>104.88500000000001</v>
      </c>
      <c r="I1372" s="198"/>
      <c r="L1372" s="194"/>
      <c r="M1372" s="199"/>
      <c r="N1372" s="200"/>
      <c r="O1372" s="200"/>
      <c r="P1372" s="200"/>
      <c r="Q1372" s="200"/>
      <c r="R1372" s="200"/>
      <c r="S1372" s="200"/>
      <c r="T1372" s="201"/>
      <c r="AT1372" s="195" t="s">
        <v>141</v>
      </c>
      <c r="AU1372" s="195" t="s">
        <v>87</v>
      </c>
      <c r="AV1372" s="12" t="s">
        <v>87</v>
      </c>
      <c r="AW1372" s="12" t="s">
        <v>41</v>
      </c>
      <c r="AX1372" s="12" t="s">
        <v>78</v>
      </c>
      <c r="AY1372" s="195" t="s">
        <v>132</v>
      </c>
    </row>
    <row r="1373" spans="2:51" s="12" customFormat="1" ht="13.5">
      <c r="B1373" s="194"/>
      <c r="D1373" s="187" t="s">
        <v>141</v>
      </c>
      <c r="E1373" s="195" t="s">
        <v>5</v>
      </c>
      <c r="F1373" s="196" t="s">
        <v>272</v>
      </c>
      <c r="H1373" s="197">
        <v>-1.5609999999999999</v>
      </c>
      <c r="I1373" s="198"/>
      <c r="L1373" s="194"/>
      <c r="M1373" s="199"/>
      <c r="N1373" s="200"/>
      <c r="O1373" s="200"/>
      <c r="P1373" s="200"/>
      <c r="Q1373" s="200"/>
      <c r="R1373" s="200"/>
      <c r="S1373" s="200"/>
      <c r="T1373" s="201"/>
      <c r="AT1373" s="195" t="s">
        <v>141</v>
      </c>
      <c r="AU1373" s="195" t="s">
        <v>87</v>
      </c>
      <c r="AV1373" s="12" t="s">
        <v>87</v>
      </c>
      <c r="AW1373" s="12" t="s">
        <v>41</v>
      </c>
      <c r="AX1373" s="12" t="s">
        <v>78</v>
      </c>
      <c r="AY1373" s="195" t="s">
        <v>132</v>
      </c>
    </row>
    <row r="1374" spans="2:51" s="12" customFormat="1" ht="13.5">
      <c r="B1374" s="194"/>
      <c r="D1374" s="187" t="s">
        <v>141</v>
      </c>
      <c r="E1374" s="195" t="s">
        <v>5</v>
      </c>
      <c r="F1374" s="196" t="s">
        <v>273</v>
      </c>
      <c r="H1374" s="197">
        <v>-0.81</v>
      </c>
      <c r="I1374" s="198"/>
      <c r="L1374" s="194"/>
      <c r="M1374" s="199"/>
      <c r="N1374" s="200"/>
      <c r="O1374" s="200"/>
      <c r="P1374" s="200"/>
      <c r="Q1374" s="200"/>
      <c r="R1374" s="200"/>
      <c r="S1374" s="200"/>
      <c r="T1374" s="201"/>
      <c r="AT1374" s="195" t="s">
        <v>141</v>
      </c>
      <c r="AU1374" s="195" t="s">
        <v>87</v>
      </c>
      <c r="AV1374" s="12" t="s">
        <v>87</v>
      </c>
      <c r="AW1374" s="12" t="s">
        <v>41</v>
      </c>
      <c r="AX1374" s="12" t="s">
        <v>78</v>
      </c>
      <c r="AY1374" s="195" t="s">
        <v>132</v>
      </c>
    </row>
    <row r="1375" spans="2:51" s="12" customFormat="1" ht="13.5">
      <c r="B1375" s="194"/>
      <c r="D1375" s="187" t="s">
        <v>141</v>
      </c>
      <c r="E1375" s="195" t="s">
        <v>5</v>
      </c>
      <c r="F1375" s="196" t="s">
        <v>274</v>
      </c>
      <c r="H1375" s="197">
        <v>-0.81</v>
      </c>
      <c r="I1375" s="198"/>
      <c r="L1375" s="194"/>
      <c r="M1375" s="199"/>
      <c r="N1375" s="200"/>
      <c r="O1375" s="200"/>
      <c r="P1375" s="200"/>
      <c r="Q1375" s="200"/>
      <c r="R1375" s="200"/>
      <c r="S1375" s="200"/>
      <c r="T1375" s="201"/>
      <c r="AT1375" s="195" t="s">
        <v>141</v>
      </c>
      <c r="AU1375" s="195" t="s">
        <v>87</v>
      </c>
      <c r="AV1375" s="12" t="s">
        <v>87</v>
      </c>
      <c r="AW1375" s="12" t="s">
        <v>41</v>
      </c>
      <c r="AX1375" s="12" t="s">
        <v>78</v>
      </c>
      <c r="AY1375" s="195" t="s">
        <v>132</v>
      </c>
    </row>
    <row r="1376" spans="2:51" s="12" customFormat="1" ht="13.5">
      <c r="B1376" s="194"/>
      <c r="D1376" s="187" t="s">
        <v>141</v>
      </c>
      <c r="E1376" s="195" t="s">
        <v>5</v>
      </c>
      <c r="F1376" s="196" t="s">
        <v>275</v>
      </c>
      <c r="H1376" s="197">
        <v>-1.5609999999999999</v>
      </c>
      <c r="I1376" s="198"/>
      <c r="L1376" s="194"/>
      <c r="M1376" s="199"/>
      <c r="N1376" s="200"/>
      <c r="O1376" s="200"/>
      <c r="P1376" s="200"/>
      <c r="Q1376" s="200"/>
      <c r="R1376" s="200"/>
      <c r="S1376" s="200"/>
      <c r="T1376" s="201"/>
      <c r="AT1376" s="195" t="s">
        <v>141</v>
      </c>
      <c r="AU1376" s="195" t="s">
        <v>87</v>
      </c>
      <c r="AV1376" s="12" t="s">
        <v>87</v>
      </c>
      <c r="AW1376" s="12" t="s">
        <v>41</v>
      </c>
      <c r="AX1376" s="12" t="s">
        <v>78</v>
      </c>
      <c r="AY1376" s="195" t="s">
        <v>132</v>
      </c>
    </row>
    <row r="1377" spans="2:51" s="13" customFormat="1" ht="13.5">
      <c r="B1377" s="202"/>
      <c r="D1377" s="187" t="s">
        <v>141</v>
      </c>
      <c r="E1377" s="203" t="s">
        <v>5</v>
      </c>
      <c r="F1377" s="204" t="s">
        <v>150</v>
      </c>
      <c r="H1377" s="205">
        <v>100.143</v>
      </c>
      <c r="I1377" s="206"/>
      <c r="L1377" s="202"/>
      <c r="M1377" s="207"/>
      <c r="N1377" s="208"/>
      <c r="O1377" s="208"/>
      <c r="P1377" s="208"/>
      <c r="Q1377" s="208"/>
      <c r="R1377" s="208"/>
      <c r="S1377" s="208"/>
      <c r="T1377" s="209"/>
      <c r="AT1377" s="203" t="s">
        <v>141</v>
      </c>
      <c r="AU1377" s="203" t="s">
        <v>87</v>
      </c>
      <c r="AV1377" s="13" t="s">
        <v>151</v>
      </c>
      <c r="AW1377" s="13" t="s">
        <v>41</v>
      </c>
      <c r="AX1377" s="13" t="s">
        <v>78</v>
      </c>
      <c r="AY1377" s="203" t="s">
        <v>132</v>
      </c>
    </row>
    <row r="1378" spans="2:51" s="11" customFormat="1" ht="13.5">
      <c r="B1378" s="186"/>
      <c r="D1378" s="187" t="s">
        <v>141</v>
      </c>
      <c r="E1378" s="188" t="s">
        <v>5</v>
      </c>
      <c r="F1378" s="189" t="s">
        <v>255</v>
      </c>
      <c r="H1378" s="188" t="s">
        <v>5</v>
      </c>
      <c r="I1378" s="190"/>
      <c r="L1378" s="186"/>
      <c r="M1378" s="191"/>
      <c r="N1378" s="192"/>
      <c r="O1378" s="192"/>
      <c r="P1378" s="192"/>
      <c r="Q1378" s="192"/>
      <c r="R1378" s="192"/>
      <c r="S1378" s="192"/>
      <c r="T1378" s="193"/>
      <c r="AT1378" s="188" t="s">
        <v>141</v>
      </c>
      <c r="AU1378" s="188" t="s">
        <v>87</v>
      </c>
      <c r="AV1378" s="11" t="s">
        <v>25</v>
      </c>
      <c r="AW1378" s="11" t="s">
        <v>41</v>
      </c>
      <c r="AX1378" s="11" t="s">
        <v>78</v>
      </c>
      <c r="AY1378" s="188" t="s">
        <v>132</v>
      </c>
    </row>
    <row r="1379" spans="2:51" s="12" customFormat="1" ht="13.5">
      <c r="B1379" s="194"/>
      <c r="D1379" s="187" t="s">
        <v>141</v>
      </c>
      <c r="E1379" s="195" t="s">
        <v>5</v>
      </c>
      <c r="F1379" s="196" t="s">
        <v>256</v>
      </c>
      <c r="H1379" s="197">
        <v>40.5</v>
      </c>
      <c r="I1379" s="198"/>
      <c r="L1379" s="194"/>
      <c r="M1379" s="199"/>
      <c r="N1379" s="200"/>
      <c r="O1379" s="200"/>
      <c r="P1379" s="200"/>
      <c r="Q1379" s="200"/>
      <c r="R1379" s="200"/>
      <c r="S1379" s="200"/>
      <c r="T1379" s="201"/>
      <c r="AT1379" s="195" t="s">
        <v>141</v>
      </c>
      <c r="AU1379" s="195" t="s">
        <v>87</v>
      </c>
      <c r="AV1379" s="12" t="s">
        <v>87</v>
      </c>
      <c r="AW1379" s="12" t="s">
        <v>41</v>
      </c>
      <c r="AX1379" s="12" t="s">
        <v>78</v>
      </c>
      <c r="AY1379" s="195" t="s">
        <v>132</v>
      </c>
    </row>
    <row r="1380" spans="2:51" s="12" customFormat="1" ht="13.5">
      <c r="B1380" s="194"/>
      <c r="D1380" s="187" t="s">
        <v>141</v>
      </c>
      <c r="E1380" s="195" t="s">
        <v>5</v>
      </c>
      <c r="F1380" s="196" t="s">
        <v>257</v>
      </c>
      <c r="H1380" s="197">
        <v>-6.11</v>
      </c>
      <c r="I1380" s="198"/>
      <c r="L1380" s="194"/>
      <c r="M1380" s="199"/>
      <c r="N1380" s="200"/>
      <c r="O1380" s="200"/>
      <c r="P1380" s="200"/>
      <c r="Q1380" s="200"/>
      <c r="R1380" s="200"/>
      <c r="S1380" s="200"/>
      <c r="T1380" s="201"/>
      <c r="AT1380" s="195" t="s">
        <v>141</v>
      </c>
      <c r="AU1380" s="195" t="s">
        <v>87</v>
      </c>
      <c r="AV1380" s="12" t="s">
        <v>87</v>
      </c>
      <c r="AW1380" s="12" t="s">
        <v>41</v>
      </c>
      <c r="AX1380" s="12" t="s">
        <v>78</v>
      </c>
      <c r="AY1380" s="195" t="s">
        <v>132</v>
      </c>
    </row>
    <row r="1381" spans="2:51" s="12" customFormat="1" ht="13.5">
      <c r="B1381" s="194"/>
      <c r="D1381" s="187" t="s">
        <v>141</v>
      </c>
      <c r="E1381" s="195" t="s">
        <v>5</v>
      </c>
      <c r="F1381" s="196" t="s">
        <v>258</v>
      </c>
      <c r="H1381" s="197">
        <v>-0.88400000000000001</v>
      </c>
      <c r="I1381" s="198"/>
      <c r="L1381" s="194"/>
      <c r="M1381" s="199"/>
      <c r="N1381" s="200"/>
      <c r="O1381" s="200"/>
      <c r="P1381" s="200"/>
      <c r="Q1381" s="200"/>
      <c r="R1381" s="200"/>
      <c r="S1381" s="200"/>
      <c r="T1381" s="201"/>
      <c r="AT1381" s="195" t="s">
        <v>141</v>
      </c>
      <c r="AU1381" s="195" t="s">
        <v>87</v>
      </c>
      <c r="AV1381" s="12" t="s">
        <v>87</v>
      </c>
      <c r="AW1381" s="12" t="s">
        <v>41</v>
      </c>
      <c r="AX1381" s="12" t="s">
        <v>78</v>
      </c>
      <c r="AY1381" s="195" t="s">
        <v>132</v>
      </c>
    </row>
    <row r="1382" spans="2:51" s="12" customFormat="1" ht="13.5">
      <c r="B1382" s="194"/>
      <c r="D1382" s="187" t="s">
        <v>141</v>
      </c>
      <c r="E1382" s="195" t="s">
        <v>5</v>
      </c>
      <c r="F1382" s="196" t="s">
        <v>259</v>
      </c>
      <c r="H1382" s="197">
        <v>-0.39200000000000002</v>
      </c>
      <c r="I1382" s="198"/>
      <c r="L1382" s="194"/>
      <c r="M1382" s="199"/>
      <c r="N1382" s="200"/>
      <c r="O1382" s="200"/>
      <c r="P1382" s="200"/>
      <c r="Q1382" s="200"/>
      <c r="R1382" s="200"/>
      <c r="S1382" s="200"/>
      <c r="T1382" s="201"/>
      <c r="AT1382" s="195" t="s">
        <v>141</v>
      </c>
      <c r="AU1382" s="195" t="s">
        <v>87</v>
      </c>
      <c r="AV1382" s="12" t="s">
        <v>87</v>
      </c>
      <c r="AW1382" s="12" t="s">
        <v>41</v>
      </c>
      <c r="AX1382" s="12" t="s">
        <v>78</v>
      </c>
      <c r="AY1382" s="195" t="s">
        <v>132</v>
      </c>
    </row>
    <row r="1383" spans="2:51" s="12" customFormat="1" ht="13.5">
      <c r="B1383" s="194"/>
      <c r="D1383" s="187" t="s">
        <v>141</v>
      </c>
      <c r="E1383" s="195" t="s">
        <v>5</v>
      </c>
      <c r="F1383" s="196" t="s">
        <v>251</v>
      </c>
      <c r="H1383" s="197">
        <v>2.915</v>
      </c>
      <c r="I1383" s="198"/>
      <c r="L1383" s="194"/>
      <c r="M1383" s="199"/>
      <c r="N1383" s="200"/>
      <c r="O1383" s="200"/>
      <c r="P1383" s="200"/>
      <c r="Q1383" s="200"/>
      <c r="R1383" s="200"/>
      <c r="S1383" s="200"/>
      <c r="T1383" s="201"/>
      <c r="AT1383" s="195" t="s">
        <v>141</v>
      </c>
      <c r="AU1383" s="195" t="s">
        <v>87</v>
      </c>
      <c r="AV1383" s="12" t="s">
        <v>87</v>
      </c>
      <c r="AW1383" s="12" t="s">
        <v>41</v>
      </c>
      <c r="AX1383" s="12" t="s">
        <v>78</v>
      </c>
      <c r="AY1383" s="195" t="s">
        <v>132</v>
      </c>
    </row>
    <row r="1384" spans="2:51" s="13" customFormat="1" ht="13.5">
      <c r="B1384" s="202"/>
      <c r="D1384" s="187" t="s">
        <v>141</v>
      </c>
      <c r="E1384" s="203" t="s">
        <v>5</v>
      </c>
      <c r="F1384" s="204" t="s">
        <v>150</v>
      </c>
      <c r="H1384" s="205">
        <v>36.029000000000003</v>
      </c>
      <c r="I1384" s="206"/>
      <c r="L1384" s="202"/>
      <c r="M1384" s="207"/>
      <c r="N1384" s="208"/>
      <c r="O1384" s="208"/>
      <c r="P1384" s="208"/>
      <c r="Q1384" s="208"/>
      <c r="R1384" s="208"/>
      <c r="S1384" s="208"/>
      <c r="T1384" s="209"/>
      <c r="AT1384" s="203" t="s">
        <v>141</v>
      </c>
      <c r="AU1384" s="203" t="s">
        <v>87</v>
      </c>
      <c r="AV1384" s="13" t="s">
        <v>151</v>
      </c>
      <c r="AW1384" s="13" t="s">
        <v>41</v>
      </c>
      <c r="AX1384" s="13" t="s">
        <v>78</v>
      </c>
      <c r="AY1384" s="203" t="s">
        <v>132</v>
      </c>
    </row>
    <row r="1385" spans="2:51" s="11" customFormat="1" ht="13.5">
      <c r="B1385" s="186"/>
      <c r="D1385" s="187" t="s">
        <v>141</v>
      </c>
      <c r="E1385" s="188" t="s">
        <v>5</v>
      </c>
      <c r="F1385" s="189" t="s">
        <v>260</v>
      </c>
      <c r="H1385" s="188" t="s">
        <v>5</v>
      </c>
      <c r="I1385" s="190"/>
      <c r="L1385" s="186"/>
      <c r="M1385" s="191"/>
      <c r="N1385" s="192"/>
      <c r="O1385" s="192"/>
      <c r="P1385" s="192"/>
      <c r="Q1385" s="192"/>
      <c r="R1385" s="192"/>
      <c r="S1385" s="192"/>
      <c r="T1385" s="193"/>
      <c r="AT1385" s="188" t="s">
        <v>141</v>
      </c>
      <c r="AU1385" s="188" t="s">
        <v>87</v>
      </c>
      <c r="AV1385" s="11" t="s">
        <v>25</v>
      </c>
      <c r="AW1385" s="11" t="s">
        <v>41</v>
      </c>
      <c r="AX1385" s="11" t="s">
        <v>78</v>
      </c>
      <c r="AY1385" s="188" t="s">
        <v>132</v>
      </c>
    </row>
    <row r="1386" spans="2:51" s="12" customFormat="1" ht="13.5">
      <c r="B1386" s="194"/>
      <c r="D1386" s="187" t="s">
        <v>141</v>
      </c>
      <c r="E1386" s="195" t="s">
        <v>5</v>
      </c>
      <c r="F1386" s="196" t="s">
        <v>261</v>
      </c>
      <c r="H1386" s="197">
        <v>18</v>
      </c>
      <c r="I1386" s="198"/>
      <c r="L1386" s="194"/>
      <c r="M1386" s="199"/>
      <c r="N1386" s="200"/>
      <c r="O1386" s="200"/>
      <c r="P1386" s="200"/>
      <c r="Q1386" s="200"/>
      <c r="R1386" s="200"/>
      <c r="S1386" s="200"/>
      <c r="T1386" s="201"/>
      <c r="AT1386" s="195" t="s">
        <v>141</v>
      </c>
      <c r="AU1386" s="195" t="s">
        <v>87</v>
      </c>
      <c r="AV1386" s="12" t="s">
        <v>87</v>
      </c>
      <c r="AW1386" s="12" t="s">
        <v>41</v>
      </c>
      <c r="AX1386" s="12" t="s">
        <v>78</v>
      </c>
      <c r="AY1386" s="195" t="s">
        <v>132</v>
      </c>
    </row>
    <row r="1387" spans="2:51" s="13" customFormat="1" ht="13.5">
      <c r="B1387" s="202"/>
      <c r="D1387" s="187" t="s">
        <v>141</v>
      </c>
      <c r="E1387" s="203" t="s">
        <v>5</v>
      </c>
      <c r="F1387" s="204" t="s">
        <v>150</v>
      </c>
      <c r="H1387" s="205">
        <v>18</v>
      </c>
      <c r="I1387" s="206"/>
      <c r="L1387" s="202"/>
      <c r="M1387" s="207"/>
      <c r="N1387" s="208"/>
      <c r="O1387" s="208"/>
      <c r="P1387" s="208"/>
      <c r="Q1387" s="208"/>
      <c r="R1387" s="208"/>
      <c r="S1387" s="208"/>
      <c r="T1387" s="209"/>
      <c r="AT1387" s="203" t="s">
        <v>141</v>
      </c>
      <c r="AU1387" s="203" t="s">
        <v>87</v>
      </c>
      <c r="AV1387" s="13" t="s">
        <v>151</v>
      </c>
      <c r="AW1387" s="13" t="s">
        <v>41</v>
      </c>
      <c r="AX1387" s="13" t="s">
        <v>78</v>
      </c>
      <c r="AY1387" s="203" t="s">
        <v>132</v>
      </c>
    </row>
    <row r="1388" spans="2:51" s="11" customFormat="1" ht="13.5">
      <c r="B1388" s="186"/>
      <c r="D1388" s="187" t="s">
        <v>141</v>
      </c>
      <c r="E1388" s="188" t="s">
        <v>5</v>
      </c>
      <c r="F1388" s="189" t="s">
        <v>262</v>
      </c>
      <c r="H1388" s="188" t="s">
        <v>5</v>
      </c>
      <c r="I1388" s="190"/>
      <c r="L1388" s="186"/>
      <c r="M1388" s="191"/>
      <c r="N1388" s="192"/>
      <c r="O1388" s="192"/>
      <c r="P1388" s="192"/>
      <c r="Q1388" s="192"/>
      <c r="R1388" s="192"/>
      <c r="S1388" s="192"/>
      <c r="T1388" s="193"/>
      <c r="AT1388" s="188" t="s">
        <v>141</v>
      </c>
      <c r="AU1388" s="188" t="s">
        <v>87</v>
      </c>
      <c r="AV1388" s="11" t="s">
        <v>25</v>
      </c>
      <c r="AW1388" s="11" t="s">
        <v>41</v>
      </c>
      <c r="AX1388" s="11" t="s">
        <v>78</v>
      </c>
      <c r="AY1388" s="188" t="s">
        <v>132</v>
      </c>
    </row>
    <row r="1389" spans="2:51" s="12" customFormat="1" ht="13.5">
      <c r="B1389" s="194"/>
      <c r="D1389" s="187" t="s">
        <v>141</v>
      </c>
      <c r="E1389" s="195" t="s">
        <v>5</v>
      </c>
      <c r="F1389" s="196" t="s">
        <v>263</v>
      </c>
      <c r="H1389" s="197">
        <v>21.3</v>
      </c>
      <c r="I1389" s="198"/>
      <c r="L1389" s="194"/>
      <c r="M1389" s="199"/>
      <c r="N1389" s="200"/>
      <c r="O1389" s="200"/>
      <c r="P1389" s="200"/>
      <c r="Q1389" s="200"/>
      <c r="R1389" s="200"/>
      <c r="S1389" s="200"/>
      <c r="T1389" s="201"/>
      <c r="AT1389" s="195" t="s">
        <v>141</v>
      </c>
      <c r="AU1389" s="195" t="s">
        <v>87</v>
      </c>
      <c r="AV1389" s="12" t="s">
        <v>87</v>
      </c>
      <c r="AW1389" s="12" t="s">
        <v>41</v>
      </c>
      <c r="AX1389" s="12" t="s">
        <v>78</v>
      </c>
      <c r="AY1389" s="195" t="s">
        <v>132</v>
      </c>
    </row>
    <row r="1390" spans="2:51" s="12" customFormat="1" ht="13.5">
      <c r="B1390" s="194"/>
      <c r="D1390" s="187" t="s">
        <v>141</v>
      </c>
      <c r="E1390" s="195" t="s">
        <v>5</v>
      </c>
      <c r="F1390" s="196" t="s">
        <v>264</v>
      </c>
      <c r="H1390" s="197">
        <v>-1.2330000000000001</v>
      </c>
      <c r="I1390" s="198"/>
      <c r="L1390" s="194"/>
      <c r="M1390" s="199"/>
      <c r="N1390" s="200"/>
      <c r="O1390" s="200"/>
      <c r="P1390" s="200"/>
      <c r="Q1390" s="200"/>
      <c r="R1390" s="200"/>
      <c r="S1390" s="200"/>
      <c r="T1390" s="201"/>
      <c r="AT1390" s="195" t="s">
        <v>141</v>
      </c>
      <c r="AU1390" s="195" t="s">
        <v>87</v>
      </c>
      <c r="AV1390" s="12" t="s">
        <v>87</v>
      </c>
      <c r="AW1390" s="12" t="s">
        <v>41</v>
      </c>
      <c r="AX1390" s="12" t="s">
        <v>78</v>
      </c>
      <c r="AY1390" s="195" t="s">
        <v>132</v>
      </c>
    </row>
    <row r="1391" spans="2:51" s="12" customFormat="1" ht="13.5">
      <c r="B1391" s="194"/>
      <c r="D1391" s="187" t="s">
        <v>141</v>
      </c>
      <c r="E1391" s="195" t="s">
        <v>5</v>
      </c>
      <c r="F1391" s="196" t="s">
        <v>265</v>
      </c>
      <c r="H1391" s="197">
        <v>6.6</v>
      </c>
      <c r="I1391" s="198"/>
      <c r="L1391" s="194"/>
      <c r="M1391" s="199"/>
      <c r="N1391" s="200"/>
      <c r="O1391" s="200"/>
      <c r="P1391" s="200"/>
      <c r="Q1391" s="200"/>
      <c r="R1391" s="200"/>
      <c r="S1391" s="200"/>
      <c r="T1391" s="201"/>
      <c r="AT1391" s="195" t="s">
        <v>141</v>
      </c>
      <c r="AU1391" s="195" t="s">
        <v>87</v>
      </c>
      <c r="AV1391" s="12" t="s">
        <v>87</v>
      </c>
      <c r="AW1391" s="12" t="s">
        <v>41</v>
      </c>
      <c r="AX1391" s="12" t="s">
        <v>78</v>
      </c>
      <c r="AY1391" s="195" t="s">
        <v>132</v>
      </c>
    </row>
    <row r="1392" spans="2:51" s="13" customFormat="1" ht="13.5">
      <c r="B1392" s="202"/>
      <c r="D1392" s="187" t="s">
        <v>141</v>
      </c>
      <c r="E1392" s="203" t="s">
        <v>5</v>
      </c>
      <c r="F1392" s="204" t="s">
        <v>150</v>
      </c>
      <c r="H1392" s="205">
        <v>26.667000000000002</v>
      </c>
      <c r="I1392" s="206"/>
      <c r="L1392" s="202"/>
      <c r="M1392" s="207"/>
      <c r="N1392" s="208"/>
      <c r="O1392" s="208"/>
      <c r="P1392" s="208"/>
      <c r="Q1392" s="208"/>
      <c r="R1392" s="208"/>
      <c r="S1392" s="208"/>
      <c r="T1392" s="209"/>
      <c r="AT1392" s="203" t="s">
        <v>141</v>
      </c>
      <c r="AU1392" s="203" t="s">
        <v>87</v>
      </c>
      <c r="AV1392" s="13" t="s">
        <v>151</v>
      </c>
      <c r="AW1392" s="13" t="s">
        <v>41</v>
      </c>
      <c r="AX1392" s="13" t="s">
        <v>78</v>
      </c>
      <c r="AY1392" s="203" t="s">
        <v>132</v>
      </c>
    </row>
    <row r="1393" spans="2:65" s="11" customFormat="1" ht="13.5">
      <c r="B1393" s="186"/>
      <c r="D1393" s="187" t="s">
        <v>141</v>
      </c>
      <c r="E1393" s="188" t="s">
        <v>5</v>
      </c>
      <c r="F1393" s="189" t="s">
        <v>241</v>
      </c>
      <c r="H1393" s="188" t="s">
        <v>5</v>
      </c>
      <c r="I1393" s="190"/>
      <c r="L1393" s="186"/>
      <c r="M1393" s="191"/>
      <c r="N1393" s="192"/>
      <c r="O1393" s="192"/>
      <c r="P1393" s="192"/>
      <c r="Q1393" s="192"/>
      <c r="R1393" s="192"/>
      <c r="S1393" s="192"/>
      <c r="T1393" s="193"/>
      <c r="AT1393" s="188" t="s">
        <v>141</v>
      </c>
      <c r="AU1393" s="188" t="s">
        <v>87</v>
      </c>
      <c r="AV1393" s="11" t="s">
        <v>25</v>
      </c>
      <c r="AW1393" s="11" t="s">
        <v>41</v>
      </c>
      <c r="AX1393" s="11" t="s">
        <v>78</v>
      </c>
      <c r="AY1393" s="188" t="s">
        <v>132</v>
      </c>
    </row>
    <row r="1394" spans="2:65" s="12" customFormat="1" ht="13.5">
      <c r="B1394" s="194"/>
      <c r="D1394" s="187" t="s">
        <v>141</v>
      </c>
      <c r="E1394" s="195" t="s">
        <v>5</v>
      </c>
      <c r="F1394" s="196" t="s">
        <v>242</v>
      </c>
      <c r="H1394" s="197">
        <v>58</v>
      </c>
      <c r="I1394" s="198"/>
      <c r="L1394" s="194"/>
      <c r="M1394" s="199"/>
      <c r="N1394" s="200"/>
      <c r="O1394" s="200"/>
      <c r="P1394" s="200"/>
      <c r="Q1394" s="200"/>
      <c r="R1394" s="200"/>
      <c r="S1394" s="200"/>
      <c r="T1394" s="201"/>
      <c r="AT1394" s="195" t="s">
        <v>141</v>
      </c>
      <c r="AU1394" s="195" t="s">
        <v>87</v>
      </c>
      <c r="AV1394" s="12" t="s">
        <v>87</v>
      </c>
      <c r="AW1394" s="12" t="s">
        <v>41</v>
      </c>
      <c r="AX1394" s="12" t="s">
        <v>78</v>
      </c>
      <c r="AY1394" s="195" t="s">
        <v>132</v>
      </c>
    </row>
    <row r="1395" spans="2:65" s="13" customFormat="1" ht="13.5">
      <c r="B1395" s="202"/>
      <c r="D1395" s="187" t="s">
        <v>141</v>
      </c>
      <c r="E1395" s="203" t="s">
        <v>5</v>
      </c>
      <c r="F1395" s="204" t="s">
        <v>150</v>
      </c>
      <c r="H1395" s="205">
        <v>58</v>
      </c>
      <c r="I1395" s="206"/>
      <c r="L1395" s="202"/>
      <c r="M1395" s="207"/>
      <c r="N1395" s="208"/>
      <c r="O1395" s="208"/>
      <c r="P1395" s="208"/>
      <c r="Q1395" s="208"/>
      <c r="R1395" s="208"/>
      <c r="S1395" s="208"/>
      <c r="T1395" s="209"/>
      <c r="AT1395" s="203" t="s">
        <v>141</v>
      </c>
      <c r="AU1395" s="203" t="s">
        <v>87</v>
      </c>
      <c r="AV1395" s="13" t="s">
        <v>151</v>
      </c>
      <c r="AW1395" s="13" t="s">
        <v>41</v>
      </c>
      <c r="AX1395" s="13" t="s">
        <v>78</v>
      </c>
      <c r="AY1395" s="203" t="s">
        <v>132</v>
      </c>
    </row>
    <row r="1396" spans="2:65" s="14" customFormat="1" ht="13.5">
      <c r="B1396" s="210"/>
      <c r="D1396" s="187" t="s">
        <v>141</v>
      </c>
      <c r="E1396" s="211" t="s">
        <v>5</v>
      </c>
      <c r="F1396" s="212" t="s">
        <v>160</v>
      </c>
      <c r="H1396" s="213">
        <v>1067.319</v>
      </c>
      <c r="I1396" s="214"/>
      <c r="L1396" s="210"/>
      <c r="M1396" s="215"/>
      <c r="N1396" s="216"/>
      <c r="O1396" s="216"/>
      <c r="P1396" s="216"/>
      <c r="Q1396" s="216"/>
      <c r="R1396" s="216"/>
      <c r="S1396" s="216"/>
      <c r="T1396" s="217"/>
      <c r="AT1396" s="211" t="s">
        <v>141</v>
      </c>
      <c r="AU1396" s="211" t="s">
        <v>87</v>
      </c>
      <c r="AV1396" s="14" t="s">
        <v>139</v>
      </c>
      <c r="AW1396" s="14" t="s">
        <v>41</v>
      </c>
      <c r="AX1396" s="14" t="s">
        <v>25</v>
      </c>
      <c r="AY1396" s="211" t="s">
        <v>132</v>
      </c>
    </row>
    <row r="1397" spans="2:65" s="1" customFormat="1" ht="25.5" customHeight="1">
      <c r="B1397" s="173"/>
      <c r="C1397" s="174" t="s">
        <v>1628</v>
      </c>
      <c r="D1397" s="174" t="s">
        <v>135</v>
      </c>
      <c r="E1397" s="175" t="s">
        <v>1629</v>
      </c>
      <c r="F1397" s="176" t="s">
        <v>1630</v>
      </c>
      <c r="G1397" s="177" t="s">
        <v>138</v>
      </c>
      <c r="H1397" s="178">
        <v>609.57600000000002</v>
      </c>
      <c r="I1397" s="179"/>
      <c r="J1397" s="180">
        <f>ROUND(I1397*H1397,2)</f>
        <v>0</v>
      </c>
      <c r="K1397" s="176" t="s">
        <v>5</v>
      </c>
      <c r="L1397" s="42"/>
      <c r="M1397" s="181" t="s">
        <v>5</v>
      </c>
      <c r="N1397" s="182" t="s">
        <v>49</v>
      </c>
      <c r="O1397" s="43"/>
      <c r="P1397" s="183">
        <f>O1397*H1397</f>
        <v>0</v>
      </c>
      <c r="Q1397" s="183">
        <v>1.1E-4</v>
      </c>
      <c r="R1397" s="183">
        <f>Q1397*H1397</f>
        <v>6.7053360000000006E-2</v>
      </c>
      <c r="S1397" s="183">
        <v>0</v>
      </c>
      <c r="T1397" s="184">
        <f>S1397*H1397</f>
        <v>0</v>
      </c>
      <c r="AR1397" s="24" t="s">
        <v>461</v>
      </c>
      <c r="AT1397" s="24" t="s">
        <v>135</v>
      </c>
      <c r="AU1397" s="24" t="s">
        <v>87</v>
      </c>
      <c r="AY1397" s="24" t="s">
        <v>132</v>
      </c>
      <c r="BE1397" s="185">
        <f>IF(N1397="základní",J1397,0)</f>
        <v>0</v>
      </c>
      <c r="BF1397" s="185">
        <f>IF(N1397="snížená",J1397,0)</f>
        <v>0</v>
      </c>
      <c r="BG1397" s="185">
        <f>IF(N1397="zákl. přenesená",J1397,0)</f>
        <v>0</v>
      </c>
      <c r="BH1397" s="185">
        <f>IF(N1397="sníž. přenesená",J1397,0)</f>
        <v>0</v>
      </c>
      <c r="BI1397" s="185">
        <f>IF(N1397="nulová",J1397,0)</f>
        <v>0</v>
      </c>
      <c r="BJ1397" s="24" t="s">
        <v>25</v>
      </c>
      <c r="BK1397" s="185">
        <f>ROUND(I1397*H1397,2)</f>
        <v>0</v>
      </c>
      <c r="BL1397" s="24" t="s">
        <v>461</v>
      </c>
      <c r="BM1397" s="24" t="s">
        <v>1631</v>
      </c>
    </row>
    <row r="1398" spans="2:65" s="11" customFormat="1" ht="13.5">
      <c r="B1398" s="186"/>
      <c r="D1398" s="187" t="s">
        <v>141</v>
      </c>
      <c r="E1398" s="188" t="s">
        <v>5</v>
      </c>
      <c r="F1398" s="189" t="s">
        <v>280</v>
      </c>
      <c r="H1398" s="188" t="s">
        <v>5</v>
      </c>
      <c r="I1398" s="190"/>
      <c r="L1398" s="186"/>
      <c r="M1398" s="191"/>
      <c r="N1398" s="192"/>
      <c r="O1398" s="192"/>
      <c r="P1398" s="192"/>
      <c r="Q1398" s="192"/>
      <c r="R1398" s="192"/>
      <c r="S1398" s="192"/>
      <c r="T1398" s="193"/>
      <c r="AT1398" s="188" t="s">
        <v>141</v>
      </c>
      <c r="AU1398" s="188" t="s">
        <v>87</v>
      </c>
      <c r="AV1398" s="11" t="s">
        <v>25</v>
      </c>
      <c r="AW1398" s="11" t="s">
        <v>41</v>
      </c>
      <c r="AX1398" s="11" t="s">
        <v>78</v>
      </c>
      <c r="AY1398" s="188" t="s">
        <v>132</v>
      </c>
    </row>
    <row r="1399" spans="2:65" s="12" customFormat="1" ht="13.5">
      <c r="B1399" s="194"/>
      <c r="D1399" s="187" t="s">
        <v>141</v>
      </c>
      <c r="E1399" s="195" t="s">
        <v>5</v>
      </c>
      <c r="F1399" s="196" t="s">
        <v>281</v>
      </c>
      <c r="H1399" s="197">
        <v>147.43799999999999</v>
      </c>
      <c r="I1399" s="198"/>
      <c r="L1399" s="194"/>
      <c r="M1399" s="199"/>
      <c r="N1399" s="200"/>
      <c r="O1399" s="200"/>
      <c r="P1399" s="200"/>
      <c r="Q1399" s="200"/>
      <c r="R1399" s="200"/>
      <c r="S1399" s="200"/>
      <c r="T1399" s="201"/>
      <c r="AT1399" s="195" t="s">
        <v>141</v>
      </c>
      <c r="AU1399" s="195" t="s">
        <v>87</v>
      </c>
      <c r="AV1399" s="12" t="s">
        <v>87</v>
      </c>
      <c r="AW1399" s="12" t="s">
        <v>41</v>
      </c>
      <c r="AX1399" s="12" t="s">
        <v>78</v>
      </c>
      <c r="AY1399" s="195" t="s">
        <v>132</v>
      </c>
    </row>
    <row r="1400" spans="2:65" s="12" customFormat="1" ht="13.5">
      <c r="B1400" s="194"/>
      <c r="D1400" s="187" t="s">
        <v>141</v>
      </c>
      <c r="E1400" s="195" t="s">
        <v>5</v>
      </c>
      <c r="F1400" s="196" t="s">
        <v>282</v>
      </c>
      <c r="H1400" s="197">
        <v>-2.1139999999999999</v>
      </c>
      <c r="I1400" s="198"/>
      <c r="L1400" s="194"/>
      <c r="M1400" s="199"/>
      <c r="N1400" s="200"/>
      <c r="O1400" s="200"/>
      <c r="P1400" s="200"/>
      <c r="Q1400" s="200"/>
      <c r="R1400" s="200"/>
      <c r="S1400" s="200"/>
      <c r="T1400" s="201"/>
      <c r="AT1400" s="195" t="s">
        <v>141</v>
      </c>
      <c r="AU1400" s="195" t="s">
        <v>87</v>
      </c>
      <c r="AV1400" s="12" t="s">
        <v>87</v>
      </c>
      <c r="AW1400" s="12" t="s">
        <v>41</v>
      </c>
      <c r="AX1400" s="12" t="s">
        <v>78</v>
      </c>
      <c r="AY1400" s="195" t="s">
        <v>132</v>
      </c>
    </row>
    <row r="1401" spans="2:65" s="12" customFormat="1" ht="13.5">
      <c r="B1401" s="194"/>
      <c r="D1401" s="187" t="s">
        <v>141</v>
      </c>
      <c r="E1401" s="195" t="s">
        <v>5</v>
      </c>
      <c r="F1401" s="196" t="s">
        <v>283</v>
      </c>
      <c r="H1401" s="197">
        <v>-2.0790000000000002</v>
      </c>
      <c r="I1401" s="198"/>
      <c r="L1401" s="194"/>
      <c r="M1401" s="199"/>
      <c r="N1401" s="200"/>
      <c r="O1401" s="200"/>
      <c r="P1401" s="200"/>
      <c r="Q1401" s="200"/>
      <c r="R1401" s="200"/>
      <c r="S1401" s="200"/>
      <c r="T1401" s="201"/>
      <c r="AT1401" s="195" t="s">
        <v>141</v>
      </c>
      <c r="AU1401" s="195" t="s">
        <v>87</v>
      </c>
      <c r="AV1401" s="12" t="s">
        <v>87</v>
      </c>
      <c r="AW1401" s="12" t="s">
        <v>41</v>
      </c>
      <c r="AX1401" s="12" t="s">
        <v>78</v>
      </c>
      <c r="AY1401" s="195" t="s">
        <v>132</v>
      </c>
    </row>
    <row r="1402" spans="2:65" s="12" customFormat="1" ht="13.5">
      <c r="B1402" s="194"/>
      <c r="D1402" s="187" t="s">
        <v>141</v>
      </c>
      <c r="E1402" s="195" t="s">
        <v>5</v>
      </c>
      <c r="F1402" s="196" t="s">
        <v>284</v>
      </c>
      <c r="H1402" s="197">
        <v>-4.2290000000000001</v>
      </c>
      <c r="I1402" s="198"/>
      <c r="L1402" s="194"/>
      <c r="M1402" s="199"/>
      <c r="N1402" s="200"/>
      <c r="O1402" s="200"/>
      <c r="P1402" s="200"/>
      <c r="Q1402" s="200"/>
      <c r="R1402" s="200"/>
      <c r="S1402" s="200"/>
      <c r="T1402" s="201"/>
      <c r="AT1402" s="195" t="s">
        <v>141</v>
      </c>
      <c r="AU1402" s="195" t="s">
        <v>87</v>
      </c>
      <c r="AV1402" s="12" t="s">
        <v>87</v>
      </c>
      <c r="AW1402" s="12" t="s">
        <v>41</v>
      </c>
      <c r="AX1402" s="12" t="s">
        <v>78</v>
      </c>
      <c r="AY1402" s="195" t="s">
        <v>132</v>
      </c>
    </row>
    <row r="1403" spans="2:65" s="12" customFormat="1" ht="13.5">
      <c r="B1403" s="194"/>
      <c r="D1403" s="187" t="s">
        <v>141</v>
      </c>
      <c r="E1403" s="195" t="s">
        <v>5</v>
      </c>
      <c r="F1403" s="196" t="s">
        <v>285</v>
      </c>
      <c r="H1403" s="197">
        <v>-2.0790000000000002</v>
      </c>
      <c r="I1403" s="198"/>
      <c r="L1403" s="194"/>
      <c r="M1403" s="199"/>
      <c r="N1403" s="200"/>
      <c r="O1403" s="200"/>
      <c r="P1403" s="200"/>
      <c r="Q1403" s="200"/>
      <c r="R1403" s="200"/>
      <c r="S1403" s="200"/>
      <c r="T1403" s="201"/>
      <c r="AT1403" s="195" t="s">
        <v>141</v>
      </c>
      <c r="AU1403" s="195" t="s">
        <v>87</v>
      </c>
      <c r="AV1403" s="12" t="s">
        <v>87</v>
      </c>
      <c r="AW1403" s="12" t="s">
        <v>41</v>
      </c>
      <c r="AX1403" s="12" t="s">
        <v>78</v>
      </c>
      <c r="AY1403" s="195" t="s">
        <v>132</v>
      </c>
    </row>
    <row r="1404" spans="2:65" s="12" customFormat="1" ht="13.5">
      <c r="B1404" s="194"/>
      <c r="D1404" s="187" t="s">
        <v>141</v>
      </c>
      <c r="E1404" s="195" t="s">
        <v>5</v>
      </c>
      <c r="F1404" s="196" t="s">
        <v>286</v>
      </c>
      <c r="H1404" s="197">
        <v>-3.39</v>
      </c>
      <c r="I1404" s="198"/>
      <c r="L1404" s="194"/>
      <c r="M1404" s="199"/>
      <c r="N1404" s="200"/>
      <c r="O1404" s="200"/>
      <c r="P1404" s="200"/>
      <c r="Q1404" s="200"/>
      <c r="R1404" s="200"/>
      <c r="S1404" s="200"/>
      <c r="T1404" s="201"/>
      <c r="AT1404" s="195" t="s">
        <v>141</v>
      </c>
      <c r="AU1404" s="195" t="s">
        <v>87</v>
      </c>
      <c r="AV1404" s="12" t="s">
        <v>87</v>
      </c>
      <c r="AW1404" s="12" t="s">
        <v>41</v>
      </c>
      <c r="AX1404" s="12" t="s">
        <v>78</v>
      </c>
      <c r="AY1404" s="195" t="s">
        <v>132</v>
      </c>
    </row>
    <row r="1405" spans="2:65" s="12" customFormat="1" ht="13.5">
      <c r="B1405" s="194"/>
      <c r="D1405" s="187" t="s">
        <v>141</v>
      </c>
      <c r="E1405" s="195" t="s">
        <v>5</v>
      </c>
      <c r="F1405" s="196" t="s">
        <v>287</v>
      </c>
      <c r="H1405" s="197">
        <v>-1.637</v>
      </c>
      <c r="I1405" s="198"/>
      <c r="L1405" s="194"/>
      <c r="M1405" s="199"/>
      <c r="N1405" s="200"/>
      <c r="O1405" s="200"/>
      <c r="P1405" s="200"/>
      <c r="Q1405" s="200"/>
      <c r="R1405" s="200"/>
      <c r="S1405" s="200"/>
      <c r="T1405" s="201"/>
      <c r="AT1405" s="195" t="s">
        <v>141</v>
      </c>
      <c r="AU1405" s="195" t="s">
        <v>87</v>
      </c>
      <c r="AV1405" s="12" t="s">
        <v>87</v>
      </c>
      <c r="AW1405" s="12" t="s">
        <v>41</v>
      </c>
      <c r="AX1405" s="12" t="s">
        <v>78</v>
      </c>
      <c r="AY1405" s="195" t="s">
        <v>132</v>
      </c>
    </row>
    <row r="1406" spans="2:65" s="12" customFormat="1" ht="13.5">
      <c r="B1406" s="194"/>
      <c r="D1406" s="187" t="s">
        <v>141</v>
      </c>
      <c r="E1406" s="195" t="s">
        <v>5</v>
      </c>
      <c r="F1406" s="196" t="s">
        <v>288</v>
      </c>
      <c r="H1406" s="197">
        <v>-3.39</v>
      </c>
      <c r="I1406" s="198"/>
      <c r="L1406" s="194"/>
      <c r="M1406" s="199"/>
      <c r="N1406" s="200"/>
      <c r="O1406" s="200"/>
      <c r="P1406" s="200"/>
      <c r="Q1406" s="200"/>
      <c r="R1406" s="200"/>
      <c r="S1406" s="200"/>
      <c r="T1406" s="201"/>
      <c r="AT1406" s="195" t="s">
        <v>141</v>
      </c>
      <c r="AU1406" s="195" t="s">
        <v>87</v>
      </c>
      <c r="AV1406" s="12" t="s">
        <v>87</v>
      </c>
      <c r="AW1406" s="12" t="s">
        <v>41</v>
      </c>
      <c r="AX1406" s="12" t="s">
        <v>78</v>
      </c>
      <c r="AY1406" s="195" t="s">
        <v>132</v>
      </c>
    </row>
    <row r="1407" spans="2:65" s="12" customFormat="1" ht="13.5">
      <c r="B1407" s="194"/>
      <c r="D1407" s="187" t="s">
        <v>141</v>
      </c>
      <c r="E1407" s="195" t="s">
        <v>5</v>
      </c>
      <c r="F1407" s="196" t="s">
        <v>289</v>
      </c>
      <c r="H1407" s="197">
        <v>-1.637</v>
      </c>
      <c r="I1407" s="198"/>
      <c r="L1407" s="194"/>
      <c r="M1407" s="199"/>
      <c r="N1407" s="200"/>
      <c r="O1407" s="200"/>
      <c r="P1407" s="200"/>
      <c r="Q1407" s="200"/>
      <c r="R1407" s="200"/>
      <c r="S1407" s="200"/>
      <c r="T1407" s="201"/>
      <c r="AT1407" s="195" t="s">
        <v>141</v>
      </c>
      <c r="AU1407" s="195" t="s">
        <v>87</v>
      </c>
      <c r="AV1407" s="12" t="s">
        <v>87</v>
      </c>
      <c r="AW1407" s="12" t="s">
        <v>41</v>
      </c>
      <c r="AX1407" s="12" t="s">
        <v>78</v>
      </c>
      <c r="AY1407" s="195" t="s">
        <v>132</v>
      </c>
    </row>
    <row r="1408" spans="2:65" s="12" customFormat="1" ht="13.5">
      <c r="B1408" s="194"/>
      <c r="D1408" s="187" t="s">
        <v>141</v>
      </c>
      <c r="E1408" s="195" t="s">
        <v>5</v>
      </c>
      <c r="F1408" s="196" t="s">
        <v>290</v>
      </c>
      <c r="H1408" s="197">
        <v>-3.702</v>
      </c>
      <c r="I1408" s="198"/>
      <c r="L1408" s="194"/>
      <c r="M1408" s="199"/>
      <c r="N1408" s="200"/>
      <c r="O1408" s="200"/>
      <c r="P1408" s="200"/>
      <c r="Q1408" s="200"/>
      <c r="R1408" s="200"/>
      <c r="S1408" s="200"/>
      <c r="T1408" s="201"/>
      <c r="AT1408" s="195" t="s">
        <v>141</v>
      </c>
      <c r="AU1408" s="195" t="s">
        <v>87</v>
      </c>
      <c r="AV1408" s="12" t="s">
        <v>87</v>
      </c>
      <c r="AW1408" s="12" t="s">
        <v>41</v>
      </c>
      <c r="AX1408" s="12" t="s">
        <v>78</v>
      </c>
      <c r="AY1408" s="195" t="s">
        <v>132</v>
      </c>
    </row>
    <row r="1409" spans="2:51" s="12" customFormat="1" ht="13.5">
      <c r="B1409" s="194"/>
      <c r="D1409" s="187" t="s">
        <v>141</v>
      </c>
      <c r="E1409" s="195" t="s">
        <v>5</v>
      </c>
      <c r="F1409" s="196" t="s">
        <v>291</v>
      </c>
      <c r="H1409" s="197">
        <v>-1.788</v>
      </c>
      <c r="I1409" s="198"/>
      <c r="L1409" s="194"/>
      <c r="M1409" s="199"/>
      <c r="N1409" s="200"/>
      <c r="O1409" s="200"/>
      <c r="P1409" s="200"/>
      <c r="Q1409" s="200"/>
      <c r="R1409" s="200"/>
      <c r="S1409" s="200"/>
      <c r="T1409" s="201"/>
      <c r="AT1409" s="195" t="s">
        <v>141</v>
      </c>
      <c r="AU1409" s="195" t="s">
        <v>87</v>
      </c>
      <c r="AV1409" s="12" t="s">
        <v>87</v>
      </c>
      <c r="AW1409" s="12" t="s">
        <v>41</v>
      </c>
      <c r="AX1409" s="12" t="s">
        <v>78</v>
      </c>
      <c r="AY1409" s="195" t="s">
        <v>132</v>
      </c>
    </row>
    <row r="1410" spans="2:51" s="12" customFormat="1" ht="13.5">
      <c r="B1410" s="194"/>
      <c r="D1410" s="187" t="s">
        <v>141</v>
      </c>
      <c r="E1410" s="195" t="s">
        <v>5</v>
      </c>
      <c r="F1410" s="196" t="s">
        <v>292</v>
      </c>
      <c r="H1410" s="197">
        <v>-11.16</v>
      </c>
      <c r="I1410" s="198"/>
      <c r="L1410" s="194"/>
      <c r="M1410" s="199"/>
      <c r="N1410" s="200"/>
      <c r="O1410" s="200"/>
      <c r="P1410" s="200"/>
      <c r="Q1410" s="200"/>
      <c r="R1410" s="200"/>
      <c r="S1410" s="200"/>
      <c r="T1410" s="201"/>
      <c r="AT1410" s="195" t="s">
        <v>141</v>
      </c>
      <c r="AU1410" s="195" t="s">
        <v>87</v>
      </c>
      <c r="AV1410" s="12" t="s">
        <v>87</v>
      </c>
      <c r="AW1410" s="12" t="s">
        <v>41</v>
      </c>
      <c r="AX1410" s="12" t="s">
        <v>78</v>
      </c>
      <c r="AY1410" s="195" t="s">
        <v>132</v>
      </c>
    </row>
    <row r="1411" spans="2:51" s="13" customFormat="1" ht="13.5">
      <c r="B1411" s="202"/>
      <c r="D1411" s="187" t="s">
        <v>141</v>
      </c>
      <c r="E1411" s="203" t="s">
        <v>5</v>
      </c>
      <c r="F1411" s="204" t="s">
        <v>150</v>
      </c>
      <c r="H1411" s="205">
        <v>110.233</v>
      </c>
      <c r="I1411" s="206"/>
      <c r="L1411" s="202"/>
      <c r="M1411" s="207"/>
      <c r="N1411" s="208"/>
      <c r="O1411" s="208"/>
      <c r="P1411" s="208"/>
      <c r="Q1411" s="208"/>
      <c r="R1411" s="208"/>
      <c r="S1411" s="208"/>
      <c r="T1411" s="209"/>
      <c r="AT1411" s="203" t="s">
        <v>141</v>
      </c>
      <c r="AU1411" s="203" t="s">
        <v>87</v>
      </c>
      <c r="AV1411" s="13" t="s">
        <v>151</v>
      </c>
      <c r="AW1411" s="13" t="s">
        <v>41</v>
      </c>
      <c r="AX1411" s="13" t="s">
        <v>78</v>
      </c>
      <c r="AY1411" s="203" t="s">
        <v>132</v>
      </c>
    </row>
    <row r="1412" spans="2:51" s="11" customFormat="1" ht="13.5">
      <c r="B1412" s="186"/>
      <c r="D1412" s="187" t="s">
        <v>141</v>
      </c>
      <c r="E1412" s="188" t="s">
        <v>5</v>
      </c>
      <c r="F1412" s="189" t="s">
        <v>293</v>
      </c>
      <c r="H1412" s="188" t="s">
        <v>5</v>
      </c>
      <c r="I1412" s="190"/>
      <c r="L1412" s="186"/>
      <c r="M1412" s="191"/>
      <c r="N1412" s="192"/>
      <c r="O1412" s="192"/>
      <c r="P1412" s="192"/>
      <c r="Q1412" s="192"/>
      <c r="R1412" s="192"/>
      <c r="S1412" s="192"/>
      <c r="T1412" s="193"/>
      <c r="AT1412" s="188" t="s">
        <v>141</v>
      </c>
      <c r="AU1412" s="188" t="s">
        <v>87</v>
      </c>
      <c r="AV1412" s="11" t="s">
        <v>25</v>
      </c>
      <c r="AW1412" s="11" t="s">
        <v>41</v>
      </c>
      <c r="AX1412" s="11" t="s">
        <v>78</v>
      </c>
      <c r="AY1412" s="188" t="s">
        <v>132</v>
      </c>
    </row>
    <row r="1413" spans="2:51" s="12" customFormat="1" ht="13.5">
      <c r="B1413" s="194"/>
      <c r="D1413" s="187" t="s">
        <v>141</v>
      </c>
      <c r="E1413" s="195" t="s">
        <v>5</v>
      </c>
      <c r="F1413" s="196" t="s">
        <v>294</v>
      </c>
      <c r="H1413" s="197">
        <v>103.65</v>
      </c>
      <c r="I1413" s="198"/>
      <c r="L1413" s="194"/>
      <c r="M1413" s="199"/>
      <c r="N1413" s="200"/>
      <c r="O1413" s="200"/>
      <c r="P1413" s="200"/>
      <c r="Q1413" s="200"/>
      <c r="R1413" s="200"/>
      <c r="S1413" s="200"/>
      <c r="T1413" s="201"/>
      <c r="AT1413" s="195" t="s">
        <v>141</v>
      </c>
      <c r="AU1413" s="195" t="s">
        <v>87</v>
      </c>
      <c r="AV1413" s="12" t="s">
        <v>87</v>
      </c>
      <c r="AW1413" s="12" t="s">
        <v>41</v>
      </c>
      <c r="AX1413" s="12" t="s">
        <v>78</v>
      </c>
      <c r="AY1413" s="195" t="s">
        <v>132</v>
      </c>
    </row>
    <row r="1414" spans="2:51" s="12" customFormat="1" ht="13.5">
      <c r="B1414" s="194"/>
      <c r="D1414" s="187" t="s">
        <v>141</v>
      </c>
      <c r="E1414" s="195" t="s">
        <v>5</v>
      </c>
      <c r="F1414" s="196" t="s">
        <v>295</v>
      </c>
      <c r="H1414" s="197">
        <v>-3.24</v>
      </c>
      <c r="I1414" s="198"/>
      <c r="L1414" s="194"/>
      <c r="M1414" s="199"/>
      <c r="N1414" s="200"/>
      <c r="O1414" s="200"/>
      <c r="P1414" s="200"/>
      <c r="Q1414" s="200"/>
      <c r="R1414" s="200"/>
      <c r="S1414" s="200"/>
      <c r="T1414" s="201"/>
      <c r="AT1414" s="195" t="s">
        <v>141</v>
      </c>
      <c r="AU1414" s="195" t="s">
        <v>87</v>
      </c>
      <c r="AV1414" s="12" t="s">
        <v>87</v>
      </c>
      <c r="AW1414" s="12" t="s">
        <v>41</v>
      </c>
      <c r="AX1414" s="12" t="s">
        <v>78</v>
      </c>
      <c r="AY1414" s="195" t="s">
        <v>132</v>
      </c>
    </row>
    <row r="1415" spans="2:51" s="12" customFormat="1" ht="13.5">
      <c r="B1415" s="194"/>
      <c r="D1415" s="187" t="s">
        <v>141</v>
      </c>
      <c r="E1415" s="195" t="s">
        <v>5</v>
      </c>
      <c r="F1415" s="196" t="s">
        <v>296</v>
      </c>
      <c r="H1415" s="197">
        <v>-2.5430000000000001</v>
      </c>
      <c r="I1415" s="198"/>
      <c r="L1415" s="194"/>
      <c r="M1415" s="199"/>
      <c r="N1415" s="200"/>
      <c r="O1415" s="200"/>
      <c r="P1415" s="200"/>
      <c r="Q1415" s="200"/>
      <c r="R1415" s="200"/>
      <c r="S1415" s="200"/>
      <c r="T1415" s="201"/>
      <c r="AT1415" s="195" t="s">
        <v>141</v>
      </c>
      <c r="AU1415" s="195" t="s">
        <v>87</v>
      </c>
      <c r="AV1415" s="12" t="s">
        <v>87</v>
      </c>
      <c r="AW1415" s="12" t="s">
        <v>41</v>
      </c>
      <c r="AX1415" s="12" t="s">
        <v>78</v>
      </c>
      <c r="AY1415" s="195" t="s">
        <v>132</v>
      </c>
    </row>
    <row r="1416" spans="2:51" s="12" customFormat="1" ht="13.5">
      <c r="B1416" s="194"/>
      <c r="D1416" s="187" t="s">
        <v>141</v>
      </c>
      <c r="E1416" s="195" t="s">
        <v>5</v>
      </c>
      <c r="F1416" s="196" t="s">
        <v>297</v>
      </c>
      <c r="H1416" s="197">
        <v>-3.2040000000000002</v>
      </c>
      <c r="I1416" s="198"/>
      <c r="L1416" s="194"/>
      <c r="M1416" s="199"/>
      <c r="N1416" s="200"/>
      <c r="O1416" s="200"/>
      <c r="P1416" s="200"/>
      <c r="Q1416" s="200"/>
      <c r="R1416" s="200"/>
      <c r="S1416" s="200"/>
      <c r="T1416" s="201"/>
      <c r="AT1416" s="195" t="s">
        <v>141</v>
      </c>
      <c r="AU1416" s="195" t="s">
        <v>87</v>
      </c>
      <c r="AV1416" s="12" t="s">
        <v>87</v>
      </c>
      <c r="AW1416" s="12" t="s">
        <v>41</v>
      </c>
      <c r="AX1416" s="12" t="s">
        <v>78</v>
      </c>
      <c r="AY1416" s="195" t="s">
        <v>132</v>
      </c>
    </row>
    <row r="1417" spans="2:51" s="12" customFormat="1" ht="13.5">
      <c r="B1417" s="194"/>
      <c r="D1417" s="187" t="s">
        <v>141</v>
      </c>
      <c r="E1417" s="195" t="s">
        <v>5</v>
      </c>
      <c r="F1417" s="196" t="s">
        <v>298</v>
      </c>
      <c r="H1417" s="197">
        <v>-2.0550000000000002</v>
      </c>
      <c r="I1417" s="198"/>
      <c r="L1417" s="194"/>
      <c r="M1417" s="199"/>
      <c r="N1417" s="200"/>
      <c r="O1417" s="200"/>
      <c r="P1417" s="200"/>
      <c r="Q1417" s="200"/>
      <c r="R1417" s="200"/>
      <c r="S1417" s="200"/>
      <c r="T1417" s="201"/>
      <c r="AT1417" s="195" t="s">
        <v>141</v>
      </c>
      <c r="AU1417" s="195" t="s">
        <v>87</v>
      </c>
      <c r="AV1417" s="12" t="s">
        <v>87</v>
      </c>
      <c r="AW1417" s="12" t="s">
        <v>41</v>
      </c>
      <c r="AX1417" s="12" t="s">
        <v>78</v>
      </c>
      <c r="AY1417" s="195" t="s">
        <v>132</v>
      </c>
    </row>
    <row r="1418" spans="2:51" s="12" customFormat="1" ht="13.5">
      <c r="B1418" s="194"/>
      <c r="D1418" s="187" t="s">
        <v>141</v>
      </c>
      <c r="E1418" s="195" t="s">
        <v>5</v>
      </c>
      <c r="F1418" s="196" t="s">
        <v>299</v>
      </c>
      <c r="H1418" s="197">
        <v>-2.5779999999999998</v>
      </c>
      <c r="I1418" s="198"/>
      <c r="L1418" s="194"/>
      <c r="M1418" s="199"/>
      <c r="N1418" s="200"/>
      <c r="O1418" s="200"/>
      <c r="P1418" s="200"/>
      <c r="Q1418" s="200"/>
      <c r="R1418" s="200"/>
      <c r="S1418" s="200"/>
      <c r="T1418" s="201"/>
      <c r="AT1418" s="195" t="s">
        <v>141</v>
      </c>
      <c r="AU1418" s="195" t="s">
        <v>87</v>
      </c>
      <c r="AV1418" s="12" t="s">
        <v>87</v>
      </c>
      <c r="AW1418" s="12" t="s">
        <v>41</v>
      </c>
      <c r="AX1418" s="12" t="s">
        <v>78</v>
      </c>
      <c r="AY1418" s="195" t="s">
        <v>132</v>
      </c>
    </row>
    <row r="1419" spans="2:51" s="12" customFormat="1" ht="13.5">
      <c r="B1419" s="194"/>
      <c r="D1419" s="187" t="s">
        <v>141</v>
      </c>
      <c r="E1419" s="195" t="s">
        <v>5</v>
      </c>
      <c r="F1419" s="196" t="s">
        <v>300</v>
      </c>
      <c r="H1419" s="197">
        <v>-1.6659999999999999</v>
      </c>
      <c r="I1419" s="198"/>
      <c r="L1419" s="194"/>
      <c r="M1419" s="199"/>
      <c r="N1419" s="200"/>
      <c r="O1419" s="200"/>
      <c r="P1419" s="200"/>
      <c r="Q1419" s="200"/>
      <c r="R1419" s="200"/>
      <c r="S1419" s="200"/>
      <c r="T1419" s="201"/>
      <c r="AT1419" s="195" t="s">
        <v>141</v>
      </c>
      <c r="AU1419" s="195" t="s">
        <v>87</v>
      </c>
      <c r="AV1419" s="12" t="s">
        <v>87</v>
      </c>
      <c r="AW1419" s="12" t="s">
        <v>41</v>
      </c>
      <c r="AX1419" s="12" t="s">
        <v>78</v>
      </c>
      <c r="AY1419" s="195" t="s">
        <v>132</v>
      </c>
    </row>
    <row r="1420" spans="2:51" s="12" customFormat="1" ht="13.5">
      <c r="B1420" s="194"/>
      <c r="D1420" s="187" t="s">
        <v>141</v>
      </c>
      <c r="E1420" s="195" t="s">
        <v>5</v>
      </c>
      <c r="F1420" s="196" t="s">
        <v>301</v>
      </c>
      <c r="H1420" s="197">
        <v>-2.5779999999999998</v>
      </c>
      <c r="I1420" s="198"/>
      <c r="L1420" s="194"/>
      <c r="M1420" s="199"/>
      <c r="N1420" s="200"/>
      <c r="O1420" s="200"/>
      <c r="P1420" s="200"/>
      <c r="Q1420" s="200"/>
      <c r="R1420" s="200"/>
      <c r="S1420" s="200"/>
      <c r="T1420" s="201"/>
      <c r="AT1420" s="195" t="s">
        <v>141</v>
      </c>
      <c r="AU1420" s="195" t="s">
        <v>87</v>
      </c>
      <c r="AV1420" s="12" t="s">
        <v>87</v>
      </c>
      <c r="AW1420" s="12" t="s">
        <v>41</v>
      </c>
      <c r="AX1420" s="12" t="s">
        <v>78</v>
      </c>
      <c r="AY1420" s="195" t="s">
        <v>132</v>
      </c>
    </row>
    <row r="1421" spans="2:51" s="12" customFormat="1" ht="13.5">
      <c r="B1421" s="194"/>
      <c r="D1421" s="187" t="s">
        <v>141</v>
      </c>
      <c r="E1421" s="195" t="s">
        <v>5</v>
      </c>
      <c r="F1421" s="196" t="s">
        <v>302</v>
      </c>
      <c r="H1421" s="197">
        <v>-1.6659999999999999</v>
      </c>
      <c r="I1421" s="198"/>
      <c r="L1421" s="194"/>
      <c r="M1421" s="199"/>
      <c r="N1421" s="200"/>
      <c r="O1421" s="200"/>
      <c r="P1421" s="200"/>
      <c r="Q1421" s="200"/>
      <c r="R1421" s="200"/>
      <c r="S1421" s="200"/>
      <c r="T1421" s="201"/>
      <c r="AT1421" s="195" t="s">
        <v>141</v>
      </c>
      <c r="AU1421" s="195" t="s">
        <v>87</v>
      </c>
      <c r="AV1421" s="12" t="s">
        <v>87</v>
      </c>
      <c r="AW1421" s="12" t="s">
        <v>41</v>
      </c>
      <c r="AX1421" s="12" t="s">
        <v>78</v>
      </c>
      <c r="AY1421" s="195" t="s">
        <v>132</v>
      </c>
    </row>
    <row r="1422" spans="2:51" s="12" customFormat="1" ht="13.5">
      <c r="B1422" s="194"/>
      <c r="D1422" s="187" t="s">
        <v>141</v>
      </c>
      <c r="E1422" s="195" t="s">
        <v>5</v>
      </c>
      <c r="F1422" s="196" t="s">
        <v>303</v>
      </c>
      <c r="H1422" s="197">
        <v>-2.6520000000000001</v>
      </c>
      <c r="I1422" s="198"/>
      <c r="L1422" s="194"/>
      <c r="M1422" s="199"/>
      <c r="N1422" s="200"/>
      <c r="O1422" s="200"/>
      <c r="P1422" s="200"/>
      <c r="Q1422" s="200"/>
      <c r="R1422" s="200"/>
      <c r="S1422" s="200"/>
      <c r="T1422" s="201"/>
      <c r="AT1422" s="195" t="s">
        <v>141</v>
      </c>
      <c r="AU1422" s="195" t="s">
        <v>87</v>
      </c>
      <c r="AV1422" s="12" t="s">
        <v>87</v>
      </c>
      <c r="AW1422" s="12" t="s">
        <v>41</v>
      </c>
      <c r="AX1422" s="12" t="s">
        <v>78</v>
      </c>
      <c r="AY1422" s="195" t="s">
        <v>132</v>
      </c>
    </row>
    <row r="1423" spans="2:51" s="13" customFormat="1" ht="13.5">
      <c r="B1423" s="202"/>
      <c r="D1423" s="187" t="s">
        <v>141</v>
      </c>
      <c r="E1423" s="203" t="s">
        <v>5</v>
      </c>
      <c r="F1423" s="204" t="s">
        <v>150</v>
      </c>
      <c r="H1423" s="205">
        <v>81.468000000000004</v>
      </c>
      <c r="I1423" s="206"/>
      <c r="L1423" s="202"/>
      <c r="M1423" s="207"/>
      <c r="N1423" s="208"/>
      <c r="O1423" s="208"/>
      <c r="P1423" s="208"/>
      <c r="Q1423" s="208"/>
      <c r="R1423" s="208"/>
      <c r="S1423" s="208"/>
      <c r="T1423" s="209"/>
      <c r="AT1423" s="203" t="s">
        <v>141</v>
      </c>
      <c r="AU1423" s="203" t="s">
        <v>87</v>
      </c>
      <c r="AV1423" s="13" t="s">
        <v>151</v>
      </c>
      <c r="AW1423" s="13" t="s">
        <v>41</v>
      </c>
      <c r="AX1423" s="13" t="s">
        <v>78</v>
      </c>
      <c r="AY1423" s="203" t="s">
        <v>132</v>
      </c>
    </row>
    <row r="1424" spans="2:51" s="11" customFormat="1" ht="13.5">
      <c r="B1424" s="186"/>
      <c r="D1424" s="187" t="s">
        <v>141</v>
      </c>
      <c r="E1424" s="188" t="s">
        <v>5</v>
      </c>
      <c r="F1424" s="189" t="s">
        <v>304</v>
      </c>
      <c r="H1424" s="188" t="s">
        <v>5</v>
      </c>
      <c r="I1424" s="190"/>
      <c r="L1424" s="186"/>
      <c r="M1424" s="191"/>
      <c r="N1424" s="192"/>
      <c r="O1424" s="192"/>
      <c r="P1424" s="192"/>
      <c r="Q1424" s="192"/>
      <c r="R1424" s="192"/>
      <c r="S1424" s="192"/>
      <c r="T1424" s="193"/>
      <c r="AT1424" s="188" t="s">
        <v>141</v>
      </c>
      <c r="AU1424" s="188" t="s">
        <v>87</v>
      </c>
      <c r="AV1424" s="11" t="s">
        <v>25</v>
      </c>
      <c r="AW1424" s="11" t="s">
        <v>41</v>
      </c>
      <c r="AX1424" s="11" t="s">
        <v>78</v>
      </c>
      <c r="AY1424" s="188" t="s">
        <v>132</v>
      </c>
    </row>
    <row r="1425" spans="2:51" s="12" customFormat="1" ht="13.5">
      <c r="B1425" s="194"/>
      <c r="D1425" s="187" t="s">
        <v>141</v>
      </c>
      <c r="E1425" s="195" t="s">
        <v>5</v>
      </c>
      <c r="F1425" s="196" t="s">
        <v>305</v>
      </c>
      <c r="H1425" s="197">
        <v>109.47499999999999</v>
      </c>
      <c r="I1425" s="198"/>
      <c r="L1425" s="194"/>
      <c r="M1425" s="199"/>
      <c r="N1425" s="200"/>
      <c r="O1425" s="200"/>
      <c r="P1425" s="200"/>
      <c r="Q1425" s="200"/>
      <c r="R1425" s="200"/>
      <c r="S1425" s="200"/>
      <c r="T1425" s="201"/>
      <c r="AT1425" s="195" t="s">
        <v>141</v>
      </c>
      <c r="AU1425" s="195" t="s">
        <v>87</v>
      </c>
      <c r="AV1425" s="12" t="s">
        <v>87</v>
      </c>
      <c r="AW1425" s="12" t="s">
        <v>41</v>
      </c>
      <c r="AX1425" s="12" t="s">
        <v>78</v>
      </c>
      <c r="AY1425" s="195" t="s">
        <v>132</v>
      </c>
    </row>
    <row r="1426" spans="2:51" s="12" customFormat="1" ht="13.5">
      <c r="B1426" s="194"/>
      <c r="D1426" s="187" t="s">
        <v>141</v>
      </c>
      <c r="E1426" s="195" t="s">
        <v>5</v>
      </c>
      <c r="F1426" s="196" t="s">
        <v>306</v>
      </c>
      <c r="H1426" s="197">
        <v>-1.476</v>
      </c>
      <c r="I1426" s="198"/>
      <c r="L1426" s="194"/>
      <c r="M1426" s="199"/>
      <c r="N1426" s="200"/>
      <c r="O1426" s="200"/>
      <c r="P1426" s="200"/>
      <c r="Q1426" s="200"/>
      <c r="R1426" s="200"/>
      <c r="S1426" s="200"/>
      <c r="T1426" s="201"/>
      <c r="AT1426" s="195" t="s">
        <v>141</v>
      </c>
      <c r="AU1426" s="195" t="s">
        <v>87</v>
      </c>
      <c r="AV1426" s="12" t="s">
        <v>87</v>
      </c>
      <c r="AW1426" s="12" t="s">
        <v>41</v>
      </c>
      <c r="AX1426" s="12" t="s">
        <v>78</v>
      </c>
      <c r="AY1426" s="195" t="s">
        <v>132</v>
      </c>
    </row>
    <row r="1427" spans="2:51" s="12" customFormat="1" ht="13.5">
      <c r="B1427" s="194"/>
      <c r="D1427" s="187" t="s">
        <v>141</v>
      </c>
      <c r="E1427" s="195" t="s">
        <v>5</v>
      </c>
      <c r="F1427" s="196" t="s">
        <v>307</v>
      </c>
      <c r="H1427" s="197">
        <v>-1.476</v>
      </c>
      <c r="I1427" s="198"/>
      <c r="L1427" s="194"/>
      <c r="M1427" s="199"/>
      <c r="N1427" s="200"/>
      <c r="O1427" s="200"/>
      <c r="P1427" s="200"/>
      <c r="Q1427" s="200"/>
      <c r="R1427" s="200"/>
      <c r="S1427" s="200"/>
      <c r="T1427" s="201"/>
      <c r="AT1427" s="195" t="s">
        <v>141</v>
      </c>
      <c r="AU1427" s="195" t="s">
        <v>87</v>
      </c>
      <c r="AV1427" s="12" t="s">
        <v>87</v>
      </c>
      <c r="AW1427" s="12" t="s">
        <v>41</v>
      </c>
      <c r="AX1427" s="12" t="s">
        <v>78</v>
      </c>
      <c r="AY1427" s="195" t="s">
        <v>132</v>
      </c>
    </row>
    <row r="1428" spans="2:51" s="12" customFormat="1" ht="13.5">
      <c r="B1428" s="194"/>
      <c r="D1428" s="187" t="s">
        <v>141</v>
      </c>
      <c r="E1428" s="195" t="s">
        <v>5</v>
      </c>
      <c r="F1428" s="196" t="s">
        <v>308</v>
      </c>
      <c r="H1428" s="197">
        <v>-1.3049999999999999</v>
      </c>
      <c r="I1428" s="198"/>
      <c r="L1428" s="194"/>
      <c r="M1428" s="199"/>
      <c r="N1428" s="200"/>
      <c r="O1428" s="200"/>
      <c r="P1428" s="200"/>
      <c r="Q1428" s="200"/>
      <c r="R1428" s="200"/>
      <c r="S1428" s="200"/>
      <c r="T1428" s="201"/>
      <c r="AT1428" s="195" t="s">
        <v>141</v>
      </c>
      <c r="AU1428" s="195" t="s">
        <v>87</v>
      </c>
      <c r="AV1428" s="12" t="s">
        <v>87</v>
      </c>
      <c r="AW1428" s="12" t="s">
        <v>41</v>
      </c>
      <c r="AX1428" s="12" t="s">
        <v>78</v>
      </c>
      <c r="AY1428" s="195" t="s">
        <v>132</v>
      </c>
    </row>
    <row r="1429" spans="2:51" s="12" customFormat="1" ht="13.5">
      <c r="B1429" s="194"/>
      <c r="D1429" s="187" t="s">
        <v>141</v>
      </c>
      <c r="E1429" s="195" t="s">
        <v>5</v>
      </c>
      <c r="F1429" s="196" t="s">
        <v>309</v>
      </c>
      <c r="H1429" s="197">
        <v>-1.3049999999999999</v>
      </c>
      <c r="I1429" s="198"/>
      <c r="L1429" s="194"/>
      <c r="M1429" s="199"/>
      <c r="N1429" s="200"/>
      <c r="O1429" s="200"/>
      <c r="P1429" s="200"/>
      <c r="Q1429" s="200"/>
      <c r="R1429" s="200"/>
      <c r="S1429" s="200"/>
      <c r="T1429" s="201"/>
      <c r="AT1429" s="195" t="s">
        <v>141</v>
      </c>
      <c r="AU1429" s="195" t="s">
        <v>87</v>
      </c>
      <c r="AV1429" s="12" t="s">
        <v>87</v>
      </c>
      <c r="AW1429" s="12" t="s">
        <v>41</v>
      </c>
      <c r="AX1429" s="12" t="s">
        <v>78</v>
      </c>
      <c r="AY1429" s="195" t="s">
        <v>132</v>
      </c>
    </row>
    <row r="1430" spans="2:51" s="13" customFormat="1" ht="13.5">
      <c r="B1430" s="202"/>
      <c r="D1430" s="187" t="s">
        <v>141</v>
      </c>
      <c r="E1430" s="203" t="s">
        <v>5</v>
      </c>
      <c r="F1430" s="204" t="s">
        <v>150</v>
      </c>
      <c r="H1430" s="205">
        <v>103.913</v>
      </c>
      <c r="I1430" s="206"/>
      <c r="L1430" s="202"/>
      <c r="M1430" s="207"/>
      <c r="N1430" s="208"/>
      <c r="O1430" s="208"/>
      <c r="P1430" s="208"/>
      <c r="Q1430" s="208"/>
      <c r="R1430" s="208"/>
      <c r="S1430" s="208"/>
      <c r="T1430" s="209"/>
      <c r="AT1430" s="203" t="s">
        <v>141</v>
      </c>
      <c r="AU1430" s="203" t="s">
        <v>87</v>
      </c>
      <c r="AV1430" s="13" t="s">
        <v>151</v>
      </c>
      <c r="AW1430" s="13" t="s">
        <v>41</v>
      </c>
      <c r="AX1430" s="13" t="s">
        <v>78</v>
      </c>
      <c r="AY1430" s="203" t="s">
        <v>132</v>
      </c>
    </row>
    <row r="1431" spans="2:51" s="11" customFormat="1" ht="13.5">
      <c r="B1431" s="186"/>
      <c r="D1431" s="187" t="s">
        <v>141</v>
      </c>
      <c r="E1431" s="188" t="s">
        <v>5</v>
      </c>
      <c r="F1431" s="189" t="s">
        <v>310</v>
      </c>
      <c r="H1431" s="188" t="s">
        <v>5</v>
      </c>
      <c r="I1431" s="190"/>
      <c r="L1431" s="186"/>
      <c r="M1431" s="191"/>
      <c r="N1431" s="192"/>
      <c r="O1431" s="192"/>
      <c r="P1431" s="192"/>
      <c r="Q1431" s="192"/>
      <c r="R1431" s="192"/>
      <c r="S1431" s="192"/>
      <c r="T1431" s="193"/>
      <c r="AT1431" s="188" t="s">
        <v>141</v>
      </c>
      <c r="AU1431" s="188" t="s">
        <v>87</v>
      </c>
      <c r="AV1431" s="11" t="s">
        <v>25</v>
      </c>
      <c r="AW1431" s="11" t="s">
        <v>41</v>
      </c>
      <c r="AX1431" s="11" t="s">
        <v>78</v>
      </c>
      <c r="AY1431" s="188" t="s">
        <v>132</v>
      </c>
    </row>
    <row r="1432" spans="2:51" s="12" customFormat="1" ht="13.5">
      <c r="B1432" s="194"/>
      <c r="D1432" s="187" t="s">
        <v>141</v>
      </c>
      <c r="E1432" s="195" t="s">
        <v>5</v>
      </c>
      <c r="F1432" s="196" t="s">
        <v>311</v>
      </c>
      <c r="H1432" s="197">
        <v>216.25</v>
      </c>
      <c r="I1432" s="198"/>
      <c r="L1432" s="194"/>
      <c r="M1432" s="199"/>
      <c r="N1432" s="200"/>
      <c r="O1432" s="200"/>
      <c r="P1432" s="200"/>
      <c r="Q1432" s="200"/>
      <c r="R1432" s="200"/>
      <c r="S1432" s="200"/>
      <c r="T1432" s="201"/>
      <c r="AT1432" s="195" t="s">
        <v>141</v>
      </c>
      <c r="AU1432" s="195" t="s">
        <v>87</v>
      </c>
      <c r="AV1432" s="12" t="s">
        <v>87</v>
      </c>
      <c r="AW1432" s="12" t="s">
        <v>41</v>
      </c>
      <c r="AX1432" s="12" t="s">
        <v>78</v>
      </c>
      <c r="AY1432" s="195" t="s">
        <v>132</v>
      </c>
    </row>
    <row r="1433" spans="2:51" s="12" customFormat="1" ht="13.5">
      <c r="B1433" s="194"/>
      <c r="D1433" s="187" t="s">
        <v>141</v>
      </c>
      <c r="E1433" s="195" t="s">
        <v>5</v>
      </c>
      <c r="F1433" s="196" t="s">
        <v>312</v>
      </c>
      <c r="H1433" s="197">
        <v>-13.462999999999999</v>
      </c>
      <c r="I1433" s="198"/>
      <c r="L1433" s="194"/>
      <c r="M1433" s="199"/>
      <c r="N1433" s="200"/>
      <c r="O1433" s="200"/>
      <c r="P1433" s="200"/>
      <c r="Q1433" s="200"/>
      <c r="R1433" s="200"/>
      <c r="S1433" s="200"/>
      <c r="T1433" s="201"/>
      <c r="AT1433" s="195" t="s">
        <v>141</v>
      </c>
      <c r="AU1433" s="195" t="s">
        <v>87</v>
      </c>
      <c r="AV1433" s="12" t="s">
        <v>87</v>
      </c>
      <c r="AW1433" s="12" t="s">
        <v>41</v>
      </c>
      <c r="AX1433" s="12" t="s">
        <v>78</v>
      </c>
      <c r="AY1433" s="195" t="s">
        <v>132</v>
      </c>
    </row>
    <row r="1434" spans="2:51" s="12" customFormat="1" ht="13.5">
      <c r="B1434" s="194"/>
      <c r="D1434" s="187" t="s">
        <v>141</v>
      </c>
      <c r="E1434" s="195" t="s">
        <v>5</v>
      </c>
      <c r="F1434" s="196" t="s">
        <v>313</v>
      </c>
      <c r="H1434" s="197">
        <v>-18.32</v>
      </c>
      <c r="I1434" s="198"/>
      <c r="L1434" s="194"/>
      <c r="M1434" s="199"/>
      <c r="N1434" s="200"/>
      <c r="O1434" s="200"/>
      <c r="P1434" s="200"/>
      <c r="Q1434" s="200"/>
      <c r="R1434" s="200"/>
      <c r="S1434" s="200"/>
      <c r="T1434" s="201"/>
      <c r="AT1434" s="195" t="s">
        <v>141</v>
      </c>
      <c r="AU1434" s="195" t="s">
        <v>87</v>
      </c>
      <c r="AV1434" s="12" t="s">
        <v>87</v>
      </c>
      <c r="AW1434" s="12" t="s">
        <v>41</v>
      </c>
      <c r="AX1434" s="12" t="s">
        <v>78</v>
      </c>
      <c r="AY1434" s="195" t="s">
        <v>132</v>
      </c>
    </row>
    <row r="1435" spans="2:51" s="12" customFormat="1" ht="13.5">
      <c r="B1435" s="194"/>
      <c r="D1435" s="187" t="s">
        <v>141</v>
      </c>
      <c r="E1435" s="195" t="s">
        <v>5</v>
      </c>
      <c r="F1435" s="196" t="s">
        <v>314</v>
      </c>
      <c r="H1435" s="197">
        <v>-15.071999999999999</v>
      </c>
      <c r="I1435" s="198"/>
      <c r="L1435" s="194"/>
      <c r="M1435" s="199"/>
      <c r="N1435" s="200"/>
      <c r="O1435" s="200"/>
      <c r="P1435" s="200"/>
      <c r="Q1435" s="200"/>
      <c r="R1435" s="200"/>
      <c r="S1435" s="200"/>
      <c r="T1435" s="201"/>
      <c r="AT1435" s="195" t="s">
        <v>141</v>
      </c>
      <c r="AU1435" s="195" t="s">
        <v>87</v>
      </c>
      <c r="AV1435" s="12" t="s">
        <v>87</v>
      </c>
      <c r="AW1435" s="12" t="s">
        <v>41</v>
      </c>
      <c r="AX1435" s="12" t="s">
        <v>78</v>
      </c>
      <c r="AY1435" s="195" t="s">
        <v>132</v>
      </c>
    </row>
    <row r="1436" spans="2:51" s="12" customFormat="1" ht="13.5">
      <c r="B1436" s="194"/>
      <c r="D1436" s="187" t="s">
        <v>141</v>
      </c>
      <c r="E1436" s="195" t="s">
        <v>5</v>
      </c>
      <c r="F1436" s="196" t="s">
        <v>315</v>
      </c>
      <c r="H1436" s="197">
        <v>-15.071999999999999</v>
      </c>
      <c r="I1436" s="198"/>
      <c r="L1436" s="194"/>
      <c r="M1436" s="199"/>
      <c r="N1436" s="200"/>
      <c r="O1436" s="200"/>
      <c r="P1436" s="200"/>
      <c r="Q1436" s="200"/>
      <c r="R1436" s="200"/>
      <c r="S1436" s="200"/>
      <c r="T1436" s="201"/>
      <c r="AT1436" s="195" t="s">
        <v>141</v>
      </c>
      <c r="AU1436" s="195" t="s">
        <v>87</v>
      </c>
      <c r="AV1436" s="12" t="s">
        <v>87</v>
      </c>
      <c r="AW1436" s="12" t="s">
        <v>41</v>
      </c>
      <c r="AX1436" s="12" t="s">
        <v>78</v>
      </c>
      <c r="AY1436" s="195" t="s">
        <v>132</v>
      </c>
    </row>
    <row r="1437" spans="2:51" s="12" customFormat="1" ht="13.5">
      <c r="B1437" s="194"/>
      <c r="D1437" s="187" t="s">
        <v>141</v>
      </c>
      <c r="E1437" s="195" t="s">
        <v>5</v>
      </c>
      <c r="F1437" s="196" t="s">
        <v>316</v>
      </c>
      <c r="H1437" s="197">
        <v>-15.646000000000001</v>
      </c>
      <c r="I1437" s="198"/>
      <c r="L1437" s="194"/>
      <c r="M1437" s="199"/>
      <c r="N1437" s="200"/>
      <c r="O1437" s="200"/>
      <c r="P1437" s="200"/>
      <c r="Q1437" s="200"/>
      <c r="R1437" s="200"/>
      <c r="S1437" s="200"/>
      <c r="T1437" s="201"/>
      <c r="AT1437" s="195" t="s">
        <v>141</v>
      </c>
      <c r="AU1437" s="195" t="s">
        <v>87</v>
      </c>
      <c r="AV1437" s="12" t="s">
        <v>87</v>
      </c>
      <c r="AW1437" s="12" t="s">
        <v>41</v>
      </c>
      <c r="AX1437" s="12" t="s">
        <v>78</v>
      </c>
      <c r="AY1437" s="195" t="s">
        <v>132</v>
      </c>
    </row>
    <row r="1438" spans="2:51" s="12" customFormat="1" ht="13.5">
      <c r="B1438" s="194"/>
      <c r="D1438" s="187" t="s">
        <v>141</v>
      </c>
      <c r="E1438" s="195" t="s">
        <v>5</v>
      </c>
      <c r="F1438" s="196" t="s">
        <v>317</v>
      </c>
      <c r="H1438" s="197">
        <v>-9.2750000000000004</v>
      </c>
      <c r="I1438" s="198"/>
      <c r="L1438" s="194"/>
      <c r="M1438" s="199"/>
      <c r="N1438" s="200"/>
      <c r="O1438" s="200"/>
      <c r="P1438" s="200"/>
      <c r="Q1438" s="200"/>
      <c r="R1438" s="200"/>
      <c r="S1438" s="200"/>
      <c r="T1438" s="201"/>
      <c r="AT1438" s="195" t="s">
        <v>141</v>
      </c>
      <c r="AU1438" s="195" t="s">
        <v>87</v>
      </c>
      <c r="AV1438" s="12" t="s">
        <v>87</v>
      </c>
      <c r="AW1438" s="12" t="s">
        <v>41</v>
      </c>
      <c r="AX1438" s="12" t="s">
        <v>78</v>
      </c>
      <c r="AY1438" s="195" t="s">
        <v>132</v>
      </c>
    </row>
    <row r="1439" spans="2:51" s="13" customFormat="1" ht="13.5">
      <c r="B1439" s="202"/>
      <c r="D1439" s="187" t="s">
        <v>141</v>
      </c>
      <c r="E1439" s="203" t="s">
        <v>5</v>
      </c>
      <c r="F1439" s="204" t="s">
        <v>150</v>
      </c>
      <c r="H1439" s="205">
        <v>129.40199999999999</v>
      </c>
      <c r="I1439" s="206"/>
      <c r="L1439" s="202"/>
      <c r="M1439" s="207"/>
      <c r="N1439" s="208"/>
      <c r="O1439" s="208"/>
      <c r="P1439" s="208"/>
      <c r="Q1439" s="208"/>
      <c r="R1439" s="208"/>
      <c r="S1439" s="208"/>
      <c r="T1439" s="209"/>
      <c r="AT1439" s="203" t="s">
        <v>141</v>
      </c>
      <c r="AU1439" s="203" t="s">
        <v>87</v>
      </c>
      <c r="AV1439" s="13" t="s">
        <v>151</v>
      </c>
      <c r="AW1439" s="13" t="s">
        <v>41</v>
      </c>
      <c r="AX1439" s="13" t="s">
        <v>78</v>
      </c>
      <c r="AY1439" s="203" t="s">
        <v>132</v>
      </c>
    </row>
    <row r="1440" spans="2:51" s="11" customFormat="1" ht="13.5">
      <c r="B1440" s="186"/>
      <c r="D1440" s="187" t="s">
        <v>141</v>
      </c>
      <c r="E1440" s="188" t="s">
        <v>5</v>
      </c>
      <c r="F1440" s="189" t="s">
        <v>321</v>
      </c>
      <c r="H1440" s="188" t="s">
        <v>5</v>
      </c>
      <c r="I1440" s="190"/>
      <c r="L1440" s="186"/>
      <c r="M1440" s="191"/>
      <c r="N1440" s="192"/>
      <c r="O1440" s="192"/>
      <c r="P1440" s="192"/>
      <c r="Q1440" s="192"/>
      <c r="R1440" s="192"/>
      <c r="S1440" s="192"/>
      <c r="T1440" s="193"/>
      <c r="AT1440" s="188" t="s">
        <v>141</v>
      </c>
      <c r="AU1440" s="188" t="s">
        <v>87</v>
      </c>
      <c r="AV1440" s="11" t="s">
        <v>25</v>
      </c>
      <c r="AW1440" s="11" t="s">
        <v>41</v>
      </c>
      <c r="AX1440" s="11" t="s">
        <v>78</v>
      </c>
      <c r="AY1440" s="188" t="s">
        <v>132</v>
      </c>
    </row>
    <row r="1441" spans="2:65" s="12" customFormat="1" ht="13.5">
      <c r="B1441" s="194"/>
      <c r="D1441" s="187" t="s">
        <v>141</v>
      </c>
      <c r="E1441" s="195" t="s">
        <v>5</v>
      </c>
      <c r="F1441" s="196" t="s">
        <v>322</v>
      </c>
      <c r="H1441" s="197">
        <v>190.96</v>
      </c>
      <c r="I1441" s="198"/>
      <c r="L1441" s="194"/>
      <c r="M1441" s="199"/>
      <c r="N1441" s="200"/>
      <c r="O1441" s="200"/>
      <c r="P1441" s="200"/>
      <c r="Q1441" s="200"/>
      <c r="R1441" s="200"/>
      <c r="S1441" s="200"/>
      <c r="T1441" s="201"/>
      <c r="AT1441" s="195" t="s">
        <v>141</v>
      </c>
      <c r="AU1441" s="195" t="s">
        <v>87</v>
      </c>
      <c r="AV1441" s="12" t="s">
        <v>87</v>
      </c>
      <c r="AW1441" s="12" t="s">
        <v>41</v>
      </c>
      <c r="AX1441" s="12" t="s">
        <v>78</v>
      </c>
      <c r="AY1441" s="195" t="s">
        <v>132</v>
      </c>
    </row>
    <row r="1442" spans="2:65" s="12" customFormat="1" ht="13.5">
      <c r="B1442" s="194"/>
      <c r="D1442" s="187" t="s">
        <v>141</v>
      </c>
      <c r="E1442" s="195" t="s">
        <v>5</v>
      </c>
      <c r="F1442" s="196" t="s">
        <v>323</v>
      </c>
      <c r="H1442" s="197">
        <v>-1.08</v>
      </c>
      <c r="I1442" s="198"/>
      <c r="L1442" s="194"/>
      <c r="M1442" s="199"/>
      <c r="N1442" s="200"/>
      <c r="O1442" s="200"/>
      <c r="P1442" s="200"/>
      <c r="Q1442" s="200"/>
      <c r="R1442" s="200"/>
      <c r="S1442" s="200"/>
      <c r="T1442" s="201"/>
      <c r="AT1442" s="195" t="s">
        <v>141</v>
      </c>
      <c r="AU1442" s="195" t="s">
        <v>87</v>
      </c>
      <c r="AV1442" s="12" t="s">
        <v>87</v>
      </c>
      <c r="AW1442" s="12" t="s">
        <v>41</v>
      </c>
      <c r="AX1442" s="12" t="s">
        <v>78</v>
      </c>
      <c r="AY1442" s="195" t="s">
        <v>132</v>
      </c>
    </row>
    <row r="1443" spans="2:65" s="12" customFormat="1" ht="13.5">
      <c r="B1443" s="194"/>
      <c r="D1443" s="187" t="s">
        <v>141</v>
      </c>
      <c r="E1443" s="195" t="s">
        <v>5</v>
      </c>
      <c r="F1443" s="196" t="s">
        <v>324</v>
      </c>
      <c r="H1443" s="197">
        <v>-1.08</v>
      </c>
      <c r="I1443" s="198"/>
      <c r="L1443" s="194"/>
      <c r="M1443" s="199"/>
      <c r="N1443" s="200"/>
      <c r="O1443" s="200"/>
      <c r="P1443" s="200"/>
      <c r="Q1443" s="200"/>
      <c r="R1443" s="200"/>
      <c r="S1443" s="200"/>
      <c r="T1443" s="201"/>
      <c r="AT1443" s="195" t="s">
        <v>141</v>
      </c>
      <c r="AU1443" s="195" t="s">
        <v>87</v>
      </c>
      <c r="AV1443" s="12" t="s">
        <v>87</v>
      </c>
      <c r="AW1443" s="12" t="s">
        <v>41</v>
      </c>
      <c r="AX1443" s="12" t="s">
        <v>78</v>
      </c>
      <c r="AY1443" s="195" t="s">
        <v>132</v>
      </c>
    </row>
    <row r="1444" spans="2:65" s="12" customFormat="1" ht="13.5">
      <c r="B1444" s="194"/>
      <c r="D1444" s="187" t="s">
        <v>141</v>
      </c>
      <c r="E1444" s="195" t="s">
        <v>5</v>
      </c>
      <c r="F1444" s="196" t="s">
        <v>325</v>
      </c>
      <c r="H1444" s="197">
        <v>-1.88</v>
      </c>
      <c r="I1444" s="198"/>
      <c r="L1444" s="194"/>
      <c r="M1444" s="199"/>
      <c r="N1444" s="200"/>
      <c r="O1444" s="200"/>
      <c r="P1444" s="200"/>
      <c r="Q1444" s="200"/>
      <c r="R1444" s="200"/>
      <c r="S1444" s="200"/>
      <c r="T1444" s="201"/>
      <c r="AT1444" s="195" t="s">
        <v>141</v>
      </c>
      <c r="AU1444" s="195" t="s">
        <v>87</v>
      </c>
      <c r="AV1444" s="12" t="s">
        <v>87</v>
      </c>
      <c r="AW1444" s="12" t="s">
        <v>41</v>
      </c>
      <c r="AX1444" s="12" t="s">
        <v>78</v>
      </c>
      <c r="AY1444" s="195" t="s">
        <v>132</v>
      </c>
    </row>
    <row r="1445" spans="2:65" s="12" customFormat="1" ht="13.5">
      <c r="B1445" s="194"/>
      <c r="D1445" s="187" t="s">
        <v>141</v>
      </c>
      <c r="E1445" s="195" t="s">
        <v>5</v>
      </c>
      <c r="F1445" s="196" t="s">
        <v>326</v>
      </c>
      <c r="H1445" s="197">
        <v>-0.81</v>
      </c>
      <c r="I1445" s="198"/>
      <c r="L1445" s="194"/>
      <c r="M1445" s="199"/>
      <c r="N1445" s="200"/>
      <c r="O1445" s="200"/>
      <c r="P1445" s="200"/>
      <c r="Q1445" s="200"/>
      <c r="R1445" s="200"/>
      <c r="S1445" s="200"/>
      <c r="T1445" s="201"/>
      <c r="AT1445" s="195" t="s">
        <v>141</v>
      </c>
      <c r="AU1445" s="195" t="s">
        <v>87</v>
      </c>
      <c r="AV1445" s="12" t="s">
        <v>87</v>
      </c>
      <c r="AW1445" s="12" t="s">
        <v>41</v>
      </c>
      <c r="AX1445" s="12" t="s">
        <v>78</v>
      </c>
      <c r="AY1445" s="195" t="s">
        <v>132</v>
      </c>
    </row>
    <row r="1446" spans="2:65" s="12" customFormat="1" ht="13.5">
      <c r="B1446" s="194"/>
      <c r="D1446" s="187" t="s">
        <v>141</v>
      </c>
      <c r="E1446" s="195" t="s">
        <v>5</v>
      </c>
      <c r="F1446" s="196" t="s">
        <v>327</v>
      </c>
      <c r="H1446" s="197">
        <v>-1.55</v>
      </c>
      <c r="I1446" s="198"/>
      <c r="L1446" s="194"/>
      <c r="M1446" s="199"/>
      <c r="N1446" s="200"/>
      <c r="O1446" s="200"/>
      <c r="P1446" s="200"/>
      <c r="Q1446" s="200"/>
      <c r="R1446" s="200"/>
      <c r="S1446" s="200"/>
      <c r="T1446" s="201"/>
      <c r="AT1446" s="195" t="s">
        <v>141</v>
      </c>
      <c r="AU1446" s="195" t="s">
        <v>87</v>
      </c>
      <c r="AV1446" s="12" t="s">
        <v>87</v>
      </c>
      <c r="AW1446" s="12" t="s">
        <v>41</v>
      </c>
      <c r="AX1446" s="12" t="s">
        <v>78</v>
      </c>
      <c r="AY1446" s="195" t="s">
        <v>132</v>
      </c>
    </row>
    <row r="1447" spans="2:65" s="13" customFormat="1" ht="13.5">
      <c r="B1447" s="202"/>
      <c r="D1447" s="187" t="s">
        <v>141</v>
      </c>
      <c r="E1447" s="203" t="s">
        <v>5</v>
      </c>
      <c r="F1447" s="204" t="s">
        <v>150</v>
      </c>
      <c r="H1447" s="205">
        <v>184.56</v>
      </c>
      <c r="I1447" s="206"/>
      <c r="L1447" s="202"/>
      <c r="M1447" s="207"/>
      <c r="N1447" s="208"/>
      <c r="O1447" s="208"/>
      <c r="P1447" s="208"/>
      <c r="Q1447" s="208"/>
      <c r="R1447" s="208"/>
      <c r="S1447" s="208"/>
      <c r="T1447" s="209"/>
      <c r="AT1447" s="203" t="s">
        <v>141</v>
      </c>
      <c r="AU1447" s="203" t="s">
        <v>87</v>
      </c>
      <c r="AV1447" s="13" t="s">
        <v>151</v>
      </c>
      <c r="AW1447" s="13" t="s">
        <v>41</v>
      </c>
      <c r="AX1447" s="13" t="s">
        <v>78</v>
      </c>
      <c r="AY1447" s="203" t="s">
        <v>132</v>
      </c>
    </row>
    <row r="1448" spans="2:65" s="14" customFormat="1" ht="13.5">
      <c r="B1448" s="210"/>
      <c r="D1448" s="187" t="s">
        <v>141</v>
      </c>
      <c r="E1448" s="211" t="s">
        <v>5</v>
      </c>
      <c r="F1448" s="212" t="s">
        <v>160</v>
      </c>
      <c r="H1448" s="213">
        <v>609.57600000000002</v>
      </c>
      <c r="I1448" s="214"/>
      <c r="L1448" s="210"/>
      <c r="M1448" s="215"/>
      <c r="N1448" s="216"/>
      <c r="O1448" s="216"/>
      <c r="P1448" s="216"/>
      <c r="Q1448" s="216"/>
      <c r="R1448" s="216"/>
      <c r="S1448" s="216"/>
      <c r="T1448" s="217"/>
      <c r="AT1448" s="211" t="s">
        <v>141</v>
      </c>
      <c r="AU1448" s="211" t="s">
        <v>87</v>
      </c>
      <c r="AV1448" s="14" t="s">
        <v>139</v>
      </c>
      <c r="AW1448" s="14" t="s">
        <v>41</v>
      </c>
      <c r="AX1448" s="14" t="s">
        <v>25</v>
      </c>
      <c r="AY1448" s="211" t="s">
        <v>132</v>
      </c>
    </row>
    <row r="1449" spans="2:65" s="1" customFormat="1" ht="16.5" customHeight="1">
      <c r="B1449" s="173"/>
      <c r="C1449" s="174" t="s">
        <v>1632</v>
      </c>
      <c r="D1449" s="174" t="s">
        <v>135</v>
      </c>
      <c r="E1449" s="175" t="s">
        <v>1633</v>
      </c>
      <c r="F1449" s="176" t="s">
        <v>1634</v>
      </c>
      <c r="G1449" s="177" t="s">
        <v>138</v>
      </c>
      <c r="H1449" s="178">
        <v>1067.319</v>
      </c>
      <c r="I1449" s="179"/>
      <c r="J1449" s="180">
        <f>ROUND(I1449*H1449,2)</f>
        <v>0</v>
      </c>
      <c r="K1449" s="176" t="s">
        <v>5</v>
      </c>
      <c r="L1449" s="42"/>
      <c r="M1449" s="181" t="s">
        <v>5</v>
      </c>
      <c r="N1449" s="182" t="s">
        <v>49</v>
      </c>
      <c r="O1449" s="43"/>
      <c r="P1449" s="183">
        <f>O1449*H1449</f>
        <v>0</v>
      </c>
      <c r="Q1449" s="183">
        <v>7.2000000000000005E-4</v>
      </c>
      <c r="R1449" s="183">
        <f>Q1449*H1449</f>
        <v>0.76846968000000004</v>
      </c>
      <c r="S1449" s="183">
        <v>0</v>
      </c>
      <c r="T1449" s="184">
        <f>S1449*H1449</f>
        <v>0</v>
      </c>
      <c r="AR1449" s="24" t="s">
        <v>139</v>
      </c>
      <c r="AT1449" s="24" t="s">
        <v>135</v>
      </c>
      <c r="AU1449" s="24" t="s">
        <v>87</v>
      </c>
      <c r="AY1449" s="24" t="s">
        <v>132</v>
      </c>
      <c r="BE1449" s="185">
        <f>IF(N1449="základní",J1449,0)</f>
        <v>0</v>
      </c>
      <c r="BF1449" s="185">
        <f>IF(N1449="snížená",J1449,0)</f>
        <v>0</v>
      </c>
      <c r="BG1449" s="185">
        <f>IF(N1449="zákl. přenesená",J1449,0)</f>
        <v>0</v>
      </c>
      <c r="BH1449" s="185">
        <f>IF(N1449="sníž. přenesená",J1449,0)</f>
        <v>0</v>
      </c>
      <c r="BI1449" s="185">
        <f>IF(N1449="nulová",J1449,0)</f>
        <v>0</v>
      </c>
      <c r="BJ1449" s="24" t="s">
        <v>25</v>
      </c>
      <c r="BK1449" s="185">
        <f>ROUND(I1449*H1449,2)</f>
        <v>0</v>
      </c>
      <c r="BL1449" s="24" t="s">
        <v>139</v>
      </c>
      <c r="BM1449" s="24" t="s">
        <v>1635</v>
      </c>
    </row>
    <row r="1450" spans="2:65" s="11" customFormat="1" ht="13.5">
      <c r="B1450" s="186"/>
      <c r="D1450" s="187" t="s">
        <v>141</v>
      </c>
      <c r="E1450" s="188" t="s">
        <v>5</v>
      </c>
      <c r="F1450" s="189" t="s">
        <v>247</v>
      </c>
      <c r="H1450" s="188" t="s">
        <v>5</v>
      </c>
      <c r="I1450" s="190"/>
      <c r="L1450" s="186"/>
      <c r="M1450" s="191"/>
      <c r="N1450" s="192"/>
      <c r="O1450" s="192"/>
      <c r="P1450" s="192"/>
      <c r="Q1450" s="192"/>
      <c r="R1450" s="192"/>
      <c r="S1450" s="192"/>
      <c r="T1450" s="193"/>
      <c r="AT1450" s="188" t="s">
        <v>141</v>
      </c>
      <c r="AU1450" s="188" t="s">
        <v>87</v>
      </c>
      <c r="AV1450" s="11" t="s">
        <v>25</v>
      </c>
      <c r="AW1450" s="11" t="s">
        <v>41</v>
      </c>
      <c r="AX1450" s="11" t="s">
        <v>78</v>
      </c>
      <c r="AY1450" s="188" t="s">
        <v>132</v>
      </c>
    </row>
    <row r="1451" spans="2:65" s="12" customFormat="1" ht="13.5">
      <c r="B1451" s="194"/>
      <c r="D1451" s="187" t="s">
        <v>141</v>
      </c>
      <c r="E1451" s="195" t="s">
        <v>5</v>
      </c>
      <c r="F1451" s="196" t="s">
        <v>332</v>
      </c>
      <c r="H1451" s="197">
        <v>352.05500000000001</v>
      </c>
      <c r="I1451" s="198"/>
      <c r="L1451" s="194"/>
      <c r="M1451" s="199"/>
      <c r="N1451" s="200"/>
      <c r="O1451" s="200"/>
      <c r="P1451" s="200"/>
      <c r="Q1451" s="200"/>
      <c r="R1451" s="200"/>
      <c r="S1451" s="200"/>
      <c r="T1451" s="201"/>
      <c r="AT1451" s="195" t="s">
        <v>141</v>
      </c>
      <c r="AU1451" s="195" t="s">
        <v>87</v>
      </c>
      <c r="AV1451" s="12" t="s">
        <v>87</v>
      </c>
      <c r="AW1451" s="12" t="s">
        <v>41</v>
      </c>
      <c r="AX1451" s="12" t="s">
        <v>78</v>
      </c>
      <c r="AY1451" s="195" t="s">
        <v>132</v>
      </c>
    </row>
    <row r="1452" spans="2:65" s="12" customFormat="1" ht="13.5">
      <c r="B1452" s="194"/>
      <c r="D1452" s="187" t="s">
        <v>141</v>
      </c>
      <c r="E1452" s="195" t="s">
        <v>5</v>
      </c>
      <c r="F1452" s="196" t="s">
        <v>333</v>
      </c>
      <c r="H1452" s="197">
        <v>-0.82</v>
      </c>
      <c r="I1452" s="198"/>
      <c r="L1452" s="194"/>
      <c r="M1452" s="199"/>
      <c r="N1452" s="200"/>
      <c r="O1452" s="200"/>
      <c r="P1452" s="200"/>
      <c r="Q1452" s="200"/>
      <c r="R1452" s="200"/>
      <c r="S1452" s="200"/>
      <c r="T1452" s="201"/>
      <c r="AT1452" s="195" t="s">
        <v>141</v>
      </c>
      <c r="AU1452" s="195" t="s">
        <v>87</v>
      </c>
      <c r="AV1452" s="12" t="s">
        <v>87</v>
      </c>
      <c r="AW1452" s="12" t="s">
        <v>41</v>
      </c>
      <c r="AX1452" s="12" t="s">
        <v>78</v>
      </c>
      <c r="AY1452" s="195" t="s">
        <v>132</v>
      </c>
    </row>
    <row r="1453" spans="2:65" s="12" customFormat="1" ht="13.5">
      <c r="B1453" s="194"/>
      <c r="D1453" s="187" t="s">
        <v>141</v>
      </c>
      <c r="E1453" s="195" t="s">
        <v>5</v>
      </c>
      <c r="F1453" s="196" t="s">
        <v>334</v>
      </c>
      <c r="H1453" s="197">
        <v>-0.52</v>
      </c>
      <c r="I1453" s="198"/>
      <c r="L1453" s="194"/>
      <c r="M1453" s="199"/>
      <c r="N1453" s="200"/>
      <c r="O1453" s="200"/>
      <c r="P1453" s="200"/>
      <c r="Q1453" s="200"/>
      <c r="R1453" s="200"/>
      <c r="S1453" s="200"/>
      <c r="T1453" s="201"/>
      <c r="AT1453" s="195" t="s">
        <v>141</v>
      </c>
      <c r="AU1453" s="195" t="s">
        <v>87</v>
      </c>
      <c r="AV1453" s="12" t="s">
        <v>87</v>
      </c>
      <c r="AW1453" s="12" t="s">
        <v>41</v>
      </c>
      <c r="AX1453" s="12" t="s">
        <v>78</v>
      </c>
      <c r="AY1453" s="195" t="s">
        <v>132</v>
      </c>
    </row>
    <row r="1454" spans="2:65" s="12" customFormat="1" ht="13.5">
      <c r="B1454" s="194"/>
      <c r="D1454" s="187" t="s">
        <v>141</v>
      </c>
      <c r="E1454" s="195" t="s">
        <v>5</v>
      </c>
      <c r="F1454" s="196" t="s">
        <v>335</v>
      </c>
      <c r="H1454" s="197">
        <v>-27.95</v>
      </c>
      <c r="I1454" s="198"/>
      <c r="L1454" s="194"/>
      <c r="M1454" s="199"/>
      <c r="N1454" s="200"/>
      <c r="O1454" s="200"/>
      <c r="P1454" s="200"/>
      <c r="Q1454" s="200"/>
      <c r="R1454" s="200"/>
      <c r="S1454" s="200"/>
      <c r="T1454" s="201"/>
      <c r="AT1454" s="195" t="s">
        <v>141</v>
      </c>
      <c r="AU1454" s="195" t="s">
        <v>87</v>
      </c>
      <c r="AV1454" s="12" t="s">
        <v>87</v>
      </c>
      <c r="AW1454" s="12" t="s">
        <v>41</v>
      </c>
      <c r="AX1454" s="12" t="s">
        <v>78</v>
      </c>
      <c r="AY1454" s="195" t="s">
        <v>132</v>
      </c>
    </row>
    <row r="1455" spans="2:65" s="12" customFormat="1" ht="13.5">
      <c r="B1455" s="194"/>
      <c r="D1455" s="187" t="s">
        <v>141</v>
      </c>
      <c r="E1455" s="195" t="s">
        <v>5</v>
      </c>
      <c r="F1455" s="196" t="s">
        <v>336</v>
      </c>
      <c r="H1455" s="197">
        <v>-22.9</v>
      </c>
      <c r="I1455" s="198"/>
      <c r="L1455" s="194"/>
      <c r="M1455" s="199"/>
      <c r="N1455" s="200"/>
      <c r="O1455" s="200"/>
      <c r="P1455" s="200"/>
      <c r="Q1455" s="200"/>
      <c r="R1455" s="200"/>
      <c r="S1455" s="200"/>
      <c r="T1455" s="201"/>
      <c r="AT1455" s="195" t="s">
        <v>141</v>
      </c>
      <c r="AU1455" s="195" t="s">
        <v>87</v>
      </c>
      <c r="AV1455" s="12" t="s">
        <v>87</v>
      </c>
      <c r="AW1455" s="12" t="s">
        <v>41</v>
      </c>
      <c r="AX1455" s="12" t="s">
        <v>78</v>
      </c>
      <c r="AY1455" s="195" t="s">
        <v>132</v>
      </c>
    </row>
    <row r="1456" spans="2:65" s="12" customFormat="1" ht="13.5">
      <c r="B1456" s="194"/>
      <c r="D1456" s="187" t="s">
        <v>141</v>
      </c>
      <c r="E1456" s="195" t="s">
        <v>5</v>
      </c>
      <c r="F1456" s="196" t="s">
        <v>337</v>
      </c>
      <c r="H1456" s="197">
        <v>-21.702999999999999</v>
      </c>
      <c r="I1456" s="198"/>
      <c r="L1456" s="194"/>
      <c r="M1456" s="199"/>
      <c r="N1456" s="200"/>
      <c r="O1456" s="200"/>
      <c r="P1456" s="200"/>
      <c r="Q1456" s="200"/>
      <c r="R1456" s="200"/>
      <c r="S1456" s="200"/>
      <c r="T1456" s="201"/>
      <c r="AT1456" s="195" t="s">
        <v>141</v>
      </c>
      <c r="AU1456" s="195" t="s">
        <v>87</v>
      </c>
      <c r="AV1456" s="12" t="s">
        <v>87</v>
      </c>
      <c r="AW1456" s="12" t="s">
        <v>41</v>
      </c>
      <c r="AX1456" s="12" t="s">
        <v>78</v>
      </c>
      <c r="AY1456" s="195" t="s">
        <v>132</v>
      </c>
    </row>
    <row r="1457" spans="2:51" s="12" customFormat="1" ht="13.5">
      <c r="B1457" s="194"/>
      <c r="D1457" s="187" t="s">
        <v>141</v>
      </c>
      <c r="E1457" s="195" t="s">
        <v>5</v>
      </c>
      <c r="F1457" s="196" t="s">
        <v>338</v>
      </c>
      <c r="H1457" s="197">
        <v>-18.84</v>
      </c>
      <c r="I1457" s="198"/>
      <c r="L1457" s="194"/>
      <c r="M1457" s="199"/>
      <c r="N1457" s="200"/>
      <c r="O1457" s="200"/>
      <c r="P1457" s="200"/>
      <c r="Q1457" s="200"/>
      <c r="R1457" s="200"/>
      <c r="S1457" s="200"/>
      <c r="T1457" s="201"/>
      <c r="AT1457" s="195" t="s">
        <v>141</v>
      </c>
      <c r="AU1457" s="195" t="s">
        <v>87</v>
      </c>
      <c r="AV1457" s="12" t="s">
        <v>87</v>
      </c>
      <c r="AW1457" s="12" t="s">
        <v>41</v>
      </c>
      <c r="AX1457" s="12" t="s">
        <v>78</v>
      </c>
      <c r="AY1457" s="195" t="s">
        <v>132</v>
      </c>
    </row>
    <row r="1458" spans="2:51" s="12" customFormat="1" ht="13.5">
      <c r="B1458" s="194"/>
      <c r="D1458" s="187" t="s">
        <v>141</v>
      </c>
      <c r="E1458" s="195" t="s">
        <v>5</v>
      </c>
      <c r="F1458" s="196" t="s">
        <v>339</v>
      </c>
      <c r="H1458" s="197">
        <v>-18.84</v>
      </c>
      <c r="I1458" s="198"/>
      <c r="L1458" s="194"/>
      <c r="M1458" s="199"/>
      <c r="N1458" s="200"/>
      <c r="O1458" s="200"/>
      <c r="P1458" s="200"/>
      <c r="Q1458" s="200"/>
      <c r="R1458" s="200"/>
      <c r="S1458" s="200"/>
      <c r="T1458" s="201"/>
      <c r="AT1458" s="195" t="s">
        <v>141</v>
      </c>
      <c r="AU1458" s="195" t="s">
        <v>87</v>
      </c>
      <c r="AV1458" s="12" t="s">
        <v>87</v>
      </c>
      <c r="AW1458" s="12" t="s">
        <v>41</v>
      </c>
      <c r="AX1458" s="12" t="s">
        <v>78</v>
      </c>
      <c r="AY1458" s="195" t="s">
        <v>132</v>
      </c>
    </row>
    <row r="1459" spans="2:51" s="12" customFormat="1" ht="13.5">
      <c r="B1459" s="194"/>
      <c r="D1459" s="187" t="s">
        <v>141</v>
      </c>
      <c r="E1459" s="195" t="s">
        <v>5</v>
      </c>
      <c r="F1459" s="196" t="s">
        <v>248</v>
      </c>
      <c r="H1459" s="197">
        <v>59.857999999999997</v>
      </c>
      <c r="I1459" s="198"/>
      <c r="L1459" s="194"/>
      <c r="M1459" s="199"/>
      <c r="N1459" s="200"/>
      <c r="O1459" s="200"/>
      <c r="P1459" s="200"/>
      <c r="Q1459" s="200"/>
      <c r="R1459" s="200"/>
      <c r="S1459" s="200"/>
      <c r="T1459" s="201"/>
      <c r="AT1459" s="195" t="s">
        <v>141</v>
      </c>
      <c r="AU1459" s="195" t="s">
        <v>87</v>
      </c>
      <c r="AV1459" s="12" t="s">
        <v>87</v>
      </c>
      <c r="AW1459" s="12" t="s">
        <v>41</v>
      </c>
      <c r="AX1459" s="12" t="s">
        <v>78</v>
      </c>
      <c r="AY1459" s="195" t="s">
        <v>132</v>
      </c>
    </row>
    <row r="1460" spans="2:51" s="12" customFormat="1" ht="13.5">
      <c r="B1460" s="194"/>
      <c r="D1460" s="187" t="s">
        <v>141</v>
      </c>
      <c r="E1460" s="195" t="s">
        <v>5</v>
      </c>
      <c r="F1460" s="196" t="s">
        <v>249</v>
      </c>
      <c r="H1460" s="197">
        <v>-4.274</v>
      </c>
      <c r="I1460" s="198"/>
      <c r="L1460" s="194"/>
      <c r="M1460" s="199"/>
      <c r="N1460" s="200"/>
      <c r="O1460" s="200"/>
      <c r="P1460" s="200"/>
      <c r="Q1460" s="200"/>
      <c r="R1460" s="200"/>
      <c r="S1460" s="200"/>
      <c r="T1460" s="201"/>
      <c r="AT1460" s="195" t="s">
        <v>141</v>
      </c>
      <c r="AU1460" s="195" t="s">
        <v>87</v>
      </c>
      <c r="AV1460" s="12" t="s">
        <v>87</v>
      </c>
      <c r="AW1460" s="12" t="s">
        <v>41</v>
      </c>
      <c r="AX1460" s="12" t="s">
        <v>78</v>
      </c>
      <c r="AY1460" s="195" t="s">
        <v>132</v>
      </c>
    </row>
    <row r="1461" spans="2:51" s="12" customFormat="1" ht="13.5">
      <c r="B1461" s="194"/>
      <c r="D1461" s="187" t="s">
        <v>141</v>
      </c>
      <c r="E1461" s="195" t="s">
        <v>5</v>
      </c>
      <c r="F1461" s="196" t="s">
        <v>250</v>
      </c>
      <c r="H1461" s="197">
        <v>-21.42</v>
      </c>
      <c r="I1461" s="198"/>
      <c r="L1461" s="194"/>
      <c r="M1461" s="199"/>
      <c r="N1461" s="200"/>
      <c r="O1461" s="200"/>
      <c r="P1461" s="200"/>
      <c r="Q1461" s="200"/>
      <c r="R1461" s="200"/>
      <c r="S1461" s="200"/>
      <c r="T1461" s="201"/>
      <c r="AT1461" s="195" t="s">
        <v>141</v>
      </c>
      <c r="AU1461" s="195" t="s">
        <v>87</v>
      </c>
      <c r="AV1461" s="12" t="s">
        <v>87</v>
      </c>
      <c r="AW1461" s="12" t="s">
        <v>41</v>
      </c>
      <c r="AX1461" s="12" t="s">
        <v>78</v>
      </c>
      <c r="AY1461" s="195" t="s">
        <v>132</v>
      </c>
    </row>
    <row r="1462" spans="2:51" s="12" customFormat="1" ht="13.5">
      <c r="B1462" s="194"/>
      <c r="D1462" s="187" t="s">
        <v>141</v>
      </c>
      <c r="E1462" s="195" t="s">
        <v>5</v>
      </c>
      <c r="F1462" s="196" t="s">
        <v>251</v>
      </c>
      <c r="H1462" s="197">
        <v>2.915</v>
      </c>
      <c r="I1462" s="198"/>
      <c r="L1462" s="194"/>
      <c r="M1462" s="199"/>
      <c r="N1462" s="200"/>
      <c r="O1462" s="200"/>
      <c r="P1462" s="200"/>
      <c r="Q1462" s="200"/>
      <c r="R1462" s="200"/>
      <c r="S1462" s="200"/>
      <c r="T1462" s="201"/>
      <c r="AT1462" s="195" t="s">
        <v>141</v>
      </c>
      <c r="AU1462" s="195" t="s">
        <v>87</v>
      </c>
      <c r="AV1462" s="12" t="s">
        <v>87</v>
      </c>
      <c r="AW1462" s="12" t="s">
        <v>41</v>
      </c>
      <c r="AX1462" s="12" t="s">
        <v>78</v>
      </c>
      <c r="AY1462" s="195" t="s">
        <v>132</v>
      </c>
    </row>
    <row r="1463" spans="2:51" s="12" customFormat="1" ht="13.5">
      <c r="B1463" s="194"/>
      <c r="D1463" s="187" t="s">
        <v>141</v>
      </c>
      <c r="E1463" s="195" t="s">
        <v>5</v>
      </c>
      <c r="F1463" s="196" t="s">
        <v>340</v>
      </c>
      <c r="H1463" s="197">
        <v>68.489999999999995</v>
      </c>
      <c r="I1463" s="198"/>
      <c r="L1463" s="194"/>
      <c r="M1463" s="199"/>
      <c r="N1463" s="200"/>
      <c r="O1463" s="200"/>
      <c r="P1463" s="200"/>
      <c r="Q1463" s="200"/>
      <c r="R1463" s="200"/>
      <c r="S1463" s="200"/>
      <c r="T1463" s="201"/>
      <c r="AT1463" s="195" t="s">
        <v>141</v>
      </c>
      <c r="AU1463" s="195" t="s">
        <v>87</v>
      </c>
      <c r="AV1463" s="12" t="s">
        <v>87</v>
      </c>
      <c r="AW1463" s="12" t="s">
        <v>41</v>
      </c>
      <c r="AX1463" s="12" t="s">
        <v>78</v>
      </c>
      <c r="AY1463" s="195" t="s">
        <v>132</v>
      </c>
    </row>
    <row r="1464" spans="2:51" s="12" customFormat="1" ht="13.5">
      <c r="B1464" s="194"/>
      <c r="D1464" s="187" t="s">
        <v>141</v>
      </c>
      <c r="E1464" s="195" t="s">
        <v>5</v>
      </c>
      <c r="F1464" s="196" t="s">
        <v>341</v>
      </c>
      <c r="H1464" s="197">
        <v>-45.15</v>
      </c>
      <c r="I1464" s="198"/>
      <c r="L1464" s="194"/>
      <c r="M1464" s="199"/>
      <c r="N1464" s="200"/>
      <c r="O1464" s="200"/>
      <c r="P1464" s="200"/>
      <c r="Q1464" s="200"/>
      <c r="R1464" s="200"/>
      <c r="S1464" s="200"/>
      <c r="T1464" s="201"/>
      <c r="AT1464" s="195" t="s">
        <v>141</v>
      </c>
      <c r="AU1464" s="195" t="s">
        <v>87</v>
      </c>
      <c r="AV1464" s="12" t="s">
        <v>87</v>
      </c>
      <c r="AW1464" s="12" t="s">
        <v>41</v>
      </c>
      <c r="AX1464" s="12" t="s">
        <v>78</v>
      </c>
      <c r="AY1464" s="195" t="s">
        <v>132</v>
      </c>
    </row>
    <row r="1465" spans="2:51" s="12" customFormat="1" ht="13.5">
      <c r="B1465" s="194"/>
      <c r="D1465" s="187" t="s">
        <v>141</v>
      </c>
      <c r="E1465" s="195" t="s">
        <v>5</v>
      </c>
      <c r="F1465" s="196" t="s">
        <v>342</v>
      </c>
      <c r="H1465" s="197">
        <v>412.08</v>
      </c>
      <c r="I1465" s="198"/>
      <c r="L1465" s="194"/>
      <c r="M1465" s="199"/>
      <c r="N1465" s="200"/>
      <c r="O1465" s="200"/>
      <c r="P1465" s="200"/>
      <c r="Q1465" s="200"/>
      <c r="R1465" s="200"/>
      <c r="S1465" s="200"/>
      <c r="T1465" s="201"/>
      <c r="AT1465" s="195" t="s">
        <v>141</v>
      </c>
      <c r="AU1465" s="195" t="s">
        <v>87</v>
      </c>
      <c r="AV1465" s="12" t="s">
        <v>87</v>
      </c>
      <c r="AW1465" s="12" t="s">
        <v>41</v>
      </c>
      <c r="AX1465" s="12" t="s">
        <v>78</v>
      </c>
      <c r="AY1465" s="195" t="s">
        <v>132</v>
      </c>
    </row>
    <row r="1466" spans="2:51" s="12" customFormat="1" ht="13.5">
      <c r="B1466" s="194"/>
      <c r="D1466" s="187" t="s">
        <v>141</v>
      </c>
      <c r="E1466" s="195" t="s">
        <v>5</v>
      </c>
      <c r="F1466" s="196" t="s">
        <v>343</v>
      </c>
      <c r="H1466" s="197">
        <v>45.816000000000003</v>
      </c>
      <c r="I1466" s="198"/>
      <c r="L1466" s="194"/>
      <c r="M1466" s="199"/>
      <c r="N1466" s="200"/>
      <c r="O1466" s="200"/>
      <c r="P1466" s="200"/>
      <c r="Q1466" s="200"/>
      <c r="R1466" s="200"/>
      <c r="S1466" s="200"/>
      <c r="T1466" s="201"/>
      <c r="AT1466" s="195" t="s">
        <v>141</v>
      </c>
      <c r="AU1466" s="195" t="s">
        <v>87</v>
      </c>
      <c r="AV1466" s="12" t="s">
        <v>87</v>
      </c>
      <c r="AW1466" s="12" t="s">
        <v>41</v>
      </c>
      <c r="AX1466" s="12" t="s">
        <v>78</v>
      </c>
      <c r="AY1466" s="195" t="s">
        <v>132</v>
      </c>
    </row>
    <row r="1467" spans="2:51" s="12" customFormat="1" ht="13.5">
      <c r="B1467" s="194"/>
      <c r="D1467" s="187" t="s">
        <v>141</v>
      </c>
      <c r="E1467" s="195" t="s">
        <v>5</v>
      </c>
      <c r="F1467" s="196" t="s">
        <v>344</v>
      </c>
      <c r="H1467" s="197">
        <v>-2.339</v>
      </c>
      <c r="I1467" s="198"/>
      <c r="L1467" s="194"/>
      <c r="M1467" s="199"/>
      <c r="N1467" s="200"/>
      <c r="O1467" s="200"/>
      <c r="P1467" s="200"/>
      <c r="Q1467" s="200"/>
      <c r="R1467" s="200"/>
      <c r="S1467" s="200"/>
      <c r="T1467" s="201"/>
      <c r="AT1467" s="195" t="s">
        <v>141</v>
      </c>
      <c r="AU1467" s="195" t="s">
        <v>87</v>
      </c>
      <c r="AV1467" s="12" t="s">
        <v>87</v>
      </c>
      <c r="AW1467" s="12" t="s">
        <v>41</v>
      </c>
      <c r="AX1467" s="12" t="s">
        <v>78</v>
      </c>
      <c r="AY1467" s="195" t="s">
        <v>132</v>
      </c>
    </row>
    <row r="1468" spans="2:51" s="12" customFormat="1" ht="13.5">
      <c r="B1468" s="194"/>
      <c r="D1468" s="187" t="s">
        <v>141</v>
      </c>
      <c r="E1468" s="195" t="s">
        <v>5</v>
      </c>
      <c r="F1468" s="196" t="s">
        <v>345</v>
      </c>
      <c r="H1468" s="197">
        <v>-2.3069999999999999</v>
      </c>
      <c r="I1468" s="198"/>
      <c r="L1468" s="194"/>
      <c r="M1468" s="199"/>
      <c r="N1468" s="200"/>
      <c r="O1468" s="200"/>
      <c r="P1468" s="200"/>
      <c r="Q1468" s="200"/>
      <c r="R1468" s="200"/>
      <c r="S1468" s="200"/>
      <c r="T1468" s="201"/>
      <c r="AT1468" s="195" t="s">
        <v>141</v>
      </c>
      <c r="AU1468" s="195" t="s">
        <v>87</v>
      </c>
      <c r="AV1468" s="12" t="s">
        <v>87</v>
      </c>
      <c r="AW1468" s="12" t="s">
        <v>41</v>
      </c>
      <c r="AX1468" s="12" t="s">
        <v>78</v>
      </c>
      <c r="AY1468" s="195" t="s">
        <v>132</v>
      </c>
    </row>
    <row r="1469" spans="2:51" s="12" customFormat="1" ht="13.5">
      <c r="B1469" s="194"/>
      <c r="D1469" s="187" t="s">
        <v>141</v>
      </c>
      <c r="E1469" s="195" t="s">
        <v>5</v>
      </c>
      <c r="F1469" s="196" t="s">
        <v>346</v>
      </c>
      <c r="H1469" s="197">
        <v>-2.29</v>
      </c>
      <c r="I1469" s="198"/>
      <c r="L1469" s="194"/>
      <c r="M1469" s="199"/>
      <c r="N1469" s="200"/>
      <c r="O1469" s="200"/>
      <c r="P1469" s="200"/>
      <c r="Q1469" s="200"/>
      <c r="R1469" s="200"/>
      <c r="S1469" s="200"/>
      <c r="T1469" s="201"/>
      <c r="AT1469" s="195" t="s">
        <v>141</v>
      </c>
      <c r="AU1469" s="195" t="s">
        <v>87</v>
      </c>
      <c r="AV1469" s="12" t="s">
        <v>87</v>
      </c>
      <c r="AW1469" s="12" t="s">
        <v>41</v>
      </c>
      <c r="AX1469" s="12" t="s">
        <v>78</v>
      </c>
      <c r="AY1469" s="195" t="s">
        <v>132</v>
      </c>
    </row>
    <row r="1470" spans="2:51" s="12" customFormat="1" ht="13.5">
      <c r="B1470" s="194"/>
      <c r="D1470" s="187" t="s">
        <v>141</v>
      </c>
      <c r="E1470" s="195" t="s">
        <v>5</v>
      </c>
      <c r="F1470" s="196" t="s">
        <v>347</v>
      </c>
      <c r="H1470" s="197">
        <v>-2.351</v>
      </c>
      <c r="I1470" s="198"/>
      <c r="L1470" s="194"/>
      <c r="M1470" s="199"/>
      <c r="N1470" s="200"/>
      <c r="O1470" s="200"/>
      <c r="P1470" s="200"/>
      <c r="Q1470" s="200"/>
      <c r="R1470" s="200"/>
      <c r="S1470" s="200"/>
      <c r="T1470" s="201"/>
      <c r="AT1470" s="195" t="s">
        <v>141</v>
      </c>
      <c r="AU1470" s="195" t="s">
        <v>87</v>
      </c>
      <c r="AV1470" s="12" t="s">
        <v>87</v>
      </c>
      <c r="AW1470" s="12" t="s">
        <v>41</v>
      </c>
      <c r="AX1470" s="12" t="s">
        <v>78</v>
      </c>
      <c r="AY1470" s="195" t="s">
        <v>132</v>
      </c>
    </row>
    <row r="1471" spans="2:51" s="13" customFormat="1" ht="13.5">
      <c r="B1471" s="202"/>
      <c r="D1471" s="187" t="s">
        <v>141</v>
      </c>
      <c r="E1471" s="203" t="s">
        <v>5</v>
      </c>
      <c r="F1471" s="204" t="s">
        <v>150</v>
      </c>
      <c r="H1471" s="205">
        <v>749.51</v>
      </c>
      <c r="I1471" s="206"/>
      <c r="L1471" s="202"/>
      <c r="M1471" s="207"/>
      <c r="N1471" s="208"/>
      <c r="O1471" s="208"/>
      <c r="P1471" s="208"/>
      <c r="Q1471" s="208"/>
      <c r="R1471" s="208"/>
      <c r="S1471" s="208"/>
      <c r="T1471" s="209"/>
      <c r="AT1471" s="203" t="s">
        <v>141</v>
      </c>
      <c r="AU1471" s="203" t="s">
        <v>87</v>
      </c>
      <c r="AV1471" s="13" t="s">
        <v>151</v>
      </c>
      <c r="AW1471" s="13" t="s">
        <v>41</v>
      </c>
      <c r="AX1471" s="13" t="s">
        <v>78</v>
      </c>
      <c r="AY1471" s="203" t="s">
        <v>132</v>
      </c>
    </row>
    <row r="1472" spans="2:51" s="11" customFormat="1" ht="13.5">
      <c r="B1472" s="186"/>
      <c r="D1472" s="187" t="s">
        <v>141</v>
      </c>
      <c r="E1472" s="188" t="s">
        <v>5</v>
      </c>
      <c r="F1472" s="189" t="s">
        <v>348</v>
      </c>
      <c r="H1472" s="188" t="s">
        <v>5</v>
      </c>
      <c r="I1472" s="190"/>
      <c r="L1472" s="186"/>
      <c r="M1472" s="191"/>
      <c r="N1472" s="192"/>
      <c r="O1472" s="192"/>
      <c r="P1472" s="192"/>
      <c r="Q1472" s="192"/>
      <c r="R1472" s="192"/>
      <c r="S1472" s="192"/>
      <c r="T1472" s="193"/>
      <c r="AT1472" s="188" t="s">
        <v>141</v>
      </c>
      <c r="AU1472" s="188" t="s">
        <v>87</v>
      </c>
      <c r="AV1472" s="11" t="s">
        <v>25</v>
      </c>
      <c r="AW1472" s="11" t="s">
        <v>41</v>
      </c>
      <c r="AX1472" s="11" t="s">
        <v>78</v>
      </c>
      <c r="AY1472" s="188" t="s">
        <v>132</v>
      </c>
    </row>
    <row r="1473" spans="2:51" s="12" customFormat="1" ht="13.5">
      <c r="B1473" s="194"/>
      <c r="D1473" s="187" t="s">
        <v>141</v>
      </c>
      <c r="E1473" s="195" t="s">
        <v>5</v>
      </c>
      <c r="F1473" s="196" t="s">
        <v>349</v>
      </c>
      <c r="H1473" s="197">
        <v>79.694999999999993</v>
      </c>
      <c r="I1473" s="198"/>
      <c r="L1473" s="194"/>
      <c r="M1473" s="199"/>
      <c r="N1473" s="200"/>
      <c r="O1473" s="200"/>
      <c r="P1473" s="200"/>
      <c r="Q1473" s="200"/>
      <c r="R1473" s="200"/>
      <c r="S1473" s="200"/>
      <c r="T1473" s="201"/>
      <c r="AT1473" s="195" t="s">
        <v>141</v>
      </c>
      <c r="AU1473" s="195" t="s">
        <v>87</v>
      </c>
      <c r="AV1473" s="12" t="s">
        <v>87</v>
      </c>
      <c r="AW1473" s="12" t="s">
        <v>41</v>
      </c>
      <c r="AX1473" s="12" t="s">
        <v>78</v>
      </c>
      <c r="AY1473" s="195" t="s">
        <v>132</v>
      </c>
    </row>
    <row r="1474" spans="2:51" s="12" customFormat="1" ht="13.5">
      <c r="B1474" s="194"/>
      <c r="D1474" s="187" t="s">
        <v>141</v>
      </c>
      <c r="E1474" s="195" t="s">
        <v>5</v>
      </c>
      <c r="F1474" s="196" t="s">
        <v>350</v>
      </c>
      <c r="H1474" s="197">
        <v>-4.0999999999999996</v>
      </c>
      <c r="I1474" s="198"/>
      <c r="L1474" s="194"/>
      <c r="M1474" s="199"/>
      <c r="N1474" s="200"/>
      <c r="O1474" s="200"/>
      <c r="P1474" s="200"/>
      <c r="Q1474" s="200"/>
      <c r="R1474" s="200"/>
      <c r="S1474" s="200"/>
      <c r="T1474" s="201"/>
      <c r="AT1474" s="195" t="s">
        <v>141</v>
      </c>
      <c r="AU1474" s="195" t="s">
        <v>87</v>
      </c>
      <c r="AV1474" s="12" t="s">
        <v>87</v>
      </c>
      <c r="AW1474" s="12" t="s">
        <v>41</v>
      </c>
      <c r="AX1474" s="12" t="s">
        <v>78</v>
      </c>
      <c r="AY1474" s="195" t="s">
        <v>132</v>
      </c>
    </row>
    <row r="1475" spans="2:51" s="12" customFormat="1" ht="13.5">
      <c r="B1475" s="194"/>
      <c r="D1475" s="187" t="s">
        <v>141</v>
      </c>
      <c r="E1475" s="195" t="s">
        <v>5</v>
      </c>
      <c r="F1475" s="196" t="s">
        <v>351</v>
      </c>
      <c r="H1475" s="197">
        <v>-3.2309999999999999</v>
      </c>
      <c r="I1475" s="198"/>
      <c r="L1475" s="194"/>
      <c r="M1475" s="199"/>
      <c r="N1475" s="200"/>
      <c r="O1475" s="200"/>
      <c r="P1475" s="200"/>
      <c r="Q1475" s="200"/>
      <c r="R1475" s="200"/>
      <c r="S1475" s="200"/>
      <c r="T1475" s="201"/>
      <c r="AT1475" s="195" t="s">
        <v>141</v>
      </c>
      <c r="AU1475" s="195" t="s">
        <v>87</v>
      </c>
      <c r="AV1475" s="12" t="s">
        <v>87</v>
      </c>
      <c r="AW1475" s="12" t="s">
        <v>41</v>
      </c>
      <c r="AX1475" s="12" t="s">
        <v>78</v>
      </c>
      <c r="AY1475" s="195" t="s">
        <v>132</v>
      </c>
    </row>
    <row r="1476" spans="2:51" s="12" customFormat="1" ht="13.5">
      <c r="B1476" s="194"/>
      <c r="D1476" s="187" t="s">
        <v>141</v>
      </c>
      <c r="E1476" s="195" t="s">
        <v>5</v>
      </c>
      <c r="F1476" s="196" t="s">
        <v>352</v>
      </c>
      <c r="H1476" s="197">
        <v>-3.3220000000000001</v>
      </c>
      <c r="I1476" s="198"/>
      <c r="L1476" s="194"/>
      <c r="M1476" s="199"/>
      <c r="N1476" s="200"/>
      <c r="O1476" s="200"/>
      <c r="P1476" s="200"/>
      <c r="Q1476" s="200"/>
      <c r="R1476" s="200"/>
      <c r="S1476" s="200"/>
      <c r="T1476" s="201"/>
      <c r="AT1476" s="195" t="s">
        <v>141</v>
      </c>
      <c r="AU1476" s="195" t="s">
        <v>87</v>
      </c>
      <c r="AV1476" s="12" t="s">
        <v>87</v>
      </c>
      <c r="AW1476" s="12" t="s">
        <v>41</v>
      </c>
      <c r="AX1476" s="12" t="s">
        <v>78</v>
      </c>
      <c r="AY1476" s="195" t="s">
        <v>132</v>
      </c>
    </row>
    <row r="1477" spans="2:51" s="12" customFormat="1" ht="13.5">
      <c r="B1477" s="194"/>
      <c r="D1477" s="187" t="s">
        <v>141</v>
      </c>
      <c r="E1477" s="195" t="s">
        <v>5</v>
      </c>
      <c r="F1477" s="196" t="s">
        <v>353</v>
      </c>
      <c r="H1477" s="197">
        <v>-2.7759999999999998</v>
      </c>
      <c r="I1477" s="198"/>
      <c r="L1477" s="194"/>
      <c r="M1477" s="199"/>
      <c r="N1477" s="200"/>
      <c r="O1477" s="200"/>
      <c r="P1477" s="200"/>
      <c r="Q1477" s="200"/>
      <c r="R1477" s="200"/>
      <c r="S1477" s="200"/>
      <c r="T1477" s="201"/>
      <c r="AT1477" s="195" t="s">
        <v>141</v>
      </c>
      <c r="AU1477" s="195" t="s">
        <v>87</v>
      </c>
      <c r="AV1477" s="12" t="s">
        <v>87</v>
      </c>
      <c r="AW1477" s="12" t="s">
        <v>41</v>
      </c>
      <c r="AX1477" s="12" t="s">
        <v>78</v>
      </c>
      <c r="AY1477" s="195" t="s">
        <v>132</v>
      </c>
    </row>
    <row r="1478" spans="2:51" s="12" customFormat="1" ht="13.5">
      <c r="B1478" s="194"/>
      <c r="D1478" s="187" t="s">
        <v>141</v>
      </c>
      <c r="E1478" s="195" t="s">
        <v>5</v>
      </c>
      <c r="F1478" s="196" t="s">
        <v>354</v>
      </c>
      <c r="H1478" s="197">
        <v>-2.7759999999999998</v>
      </c>
      <c r="I1478" s="198"/>
      <c r="L1478" s="194"/>
      <c r="M1478" s="199"/>
      <c r="N1478" s="200"/>
      <c r="O1478" s="200"/>
      <c r="P1478" s="200"/>
      <c r="Q1478" s="200"/>
      <c r="R1478" s="200"/>
      <c r="S1478" s="200"/>
      <c r="T1478" s="201"/>
      <c r="AT1478" s="195" t="s">
        <v>141</v>
      </c>
      <c r="AU1478" s="195" t="s">
        <v>87</v>
      </c>
      <c r="AV1478" s="12" t="s">
        <v>87</v>
      </c>
      <c r="AW1478" s="12" t="s">
        <v>41</v>
      </c>
      <c r="AX1478" s="12" t="s">
        <v>78</v>
      </c>
      <c r="AY1478" s="195" t="s">
        <v>132</v>
      </c>
    </row>
    <row r="1479" spans="2:51" s="12" customFormat="1" ht="13.5">
      <c r="B1479" s="194"/>
      <c r="D1479" s="187" t="s">
        <v>141</v>
      </c>
      <c r="E1479" s="195" t="s">
        <v>5</v>
      </c>
      <c r="F1479" s="196" t="s">
        <v>355</v>
      </c>
      <c r="H1479" s="197">
        <v>-2.8530000000000002</v>
      </c>
      <c r="I1479" s="198"/>
      <c r="L1479" s="194"/>
      <c r="M1479" s="199"/>
      <c r="N1479" s="200"/>
      <c r="O1479" s="200"/>
      <c r="P1479" s="200"/>
      <c r="Q1479" s="200"/>
      <c r="R1479" s="200"/>
      <c r="S1479" s="200"/>
      <c r="T1479" s="201"/>
      <c r="AT1479" s="195" t="s">
        <v>141</v>
      </c>
      <c r="AU1479" s="195" t="s">
        <v>87</v>
      </c>
      <c r="AV1479" s="12" t="s">
        <v>87</v>
      </c>
      <c r="AW1479" s="12" t="s">
        <v>41</v>
      </c>
      <c r="AX1479" s="12" t="s">
        <v>78</v>
      </c>
      <c r="AY1479" s="195" t="s">
        <v>132</v>
      </c>
    </row>
    <row r="1480" spans="2:51" s="12" customFormat="1" ht="27">
      <c r="B1480" s="194"/>
      <c r="D1480" s="187" t="s">
        <v>141</v>
      </c>
      <c r="E1480" s="195" t="s">
        <v>5</v>
      </c>
      <c r="F1480" s="196" t="s">
        <v>356</v>
      </c>
      <c r="H1480" s="197">
        <v>-2.1549999999999998</v>
      </c>
      <c r="I1480" s="198"/>
      <c r="L1480" s="194"/>
      <c r="M1480" s="199"/>
      <c r="N1480" s="200"/>
      <c r="O1480" s="200"/>
      <c r="P1480" s="200"/>
      <c r="Q1480" s="200"/>
      <c r="R1480" s="200"/>
      <c r="S1480" s="200"/>
      <c r="T1480" s="201"/>
      <c r="AT1480" s="195" t="s">
        <v>141</v>
      </c>
      <c r="AU1480" s="195" t="s">
        <v>87</v>
      </c>
      <c r="AV1480" s="12" t="s">
        <v>87</v>
      </c>
      <c r="AW1480" s="12" t="s">
        <v>41</v>
      </c>
      <c r="AX1480" s="12" t="s">
        <v>78</v>
      </c>
      <c r="AY1480" s="195" t="s">
        <v>132</v>
      </c>
    </row>
    <row r="1481" spans="2:51" s="12" customFormat="1" ht="13.5">
      <c r="B1481" s="194"/>
      <c r="D1481" s="187" t="s">
        <v>141</v>
      </c>
      <c r="E1481" s="195" t="s">
        <v>5</v>
      </c>
      <c r="F1481" s="196" t="s">
        <v>357</v>
      </c>
      <c r="H1481" s="197">
        <v>3.0030000000000001</v>
      </c>
      <c r="I1481" s="198"/>
      <c r="L1481" s="194"/>
      <c r="M1481" s="199"/>
      <c r="N1481" s="200"/>
      <c r="O1481" s="200"/>
      <c r="P1481" s="200"/>
      <c r="Q1481" s="200"/>
      <c r="R1481" s="200"/>
      <c r="S1481" s="200"/>
      <c r="T1481" s="201"/>
      <c r="AT1481" s="195" t="s">
        <v>141</v>
      </c>
      <c r="AU1481" s="195" t="s">
        <v>87</v>
      </c>
      <c r="AV1481" s="12" t="s">
        <v>87</v>
      </c>
      <c r="AW1481" s="12" t="s">
        <v>41</v>
      </c>
      <c r="AX1481" s="12" t="s">
        <v>78</v>
      </c>
      <c r="AY1481" s="195" t="s">
        <v>132</v>
      </c>
    </row>
    <row r="1482" spans="2:51" s="13" customFormat="1" ht="13.5">
      <c r="B1482" s="202"/>
      <c r="D1482" s="187" t="s">
        <v>141</v>
      </c>
      <c r="E1482" s="203" t="s">
        <v>5</v>
      </c>
      <c r="F1482" s="204" t="s">
        <v>150</v>
      </c>
      <c r="H1482" s="205">
        <v>61.484999999999999</v>
      </c>
      <c r="I1482" s="206"/>
      <c r="L1482" s="202"/>
      <c r="M1482" s="207"/>
      <c r="N1482" s="208"/>
      <c r="O1482" s="208"/>
      <c r="P1482" s="208"/>
      <c r="Q1482" s="208"/>
      <c r="R1482" s="208"/>
      <c r="S1482" s="208"/>
      <c r="T1482" s="209"/>
      <c r="AT1482" s="203" t="s">
        <v>141</v>
      </c>
      <c r="AU1482" s="203" t="s">
        <v>87</v>
      </c>
      <c r="AV1482" s="13" t="s">
        <v>151</v>
      </c>
      <c r="AW1482" s="13" t="s">
        <v>41</v>
      </c>
      <c r="AX1482" s="13" t="s">
        <v>78</v>
      </c>
      <c r="AY1482" s="203" t="s">
        <v>132</v>
      </c>
    </row>
    <row r="1483" spans="2:51" s="11" customFormat="1" ht="13.5">
      <c r="B1483" s="186"/>
      <c r="D1483" s="187" t="s">
        <v>141</v>
      </c>
      <c r="E1483" s="188" t="s">
        <v>5</v>
      </c>
      <c r="F1483" s="189" t="s">
        <v>252</v>
      </c>
      <c r="H1483" s="188" t="s">
        <v>5</v>
      </c>
      <c r="I1483" s="190"/>
      <c r="L1483" s="186"/>
      <c r="M1483" s="191"/>
      <c r="N1483" s="192"/>
      <c r="O1483" s="192"/>
      <c r="P1483" s="192"/>
      <c r="Q1483" s="192"/>
      <c r="R1483" s="192"/>
      <c r="S1483" s="192"/>
      <c r="T1483" s="193"/>
      <c r="AT1483" s="188" t="s">
        <v>141</v>
      </c>
      <c r="AU1483" s="188" t="s">
        <v>87</v>
      </c>
      <c r="AV1483" s="11" t="s">
        <v>25</v>
      </c>
      <c r="AW1483" s="11" t="s">
        <v>41</v>
      </c>
      <c r="AX1483" s="11" t="s">
        <v>78</v>
      </c>
      <c r="AY1483" s="188" t="s">
        <v>132</v>
      </c>
    </row>
    <row r="1484" spans="2:51" s="12" customFormat="1" ht="13.5">
      <c r="B1484" s="194"/>
      <c r="D1484" s="187" t="s">
        <v>141</v>
      </c>
      <c r="E1484" s="195" t="s">
        <v>5</v>
      </c>
      <c r="F1484" s="196" t="s">
        <v>253</v>
      </c>
      <c r="H1484" s="197">
        <v>20.68</v>
      </c>
      <c r="I1484" s="198"/>
      <c r="L1484" s="194"/>
      <c r="M1484" s="199"/>
      <c r="N1484" s="200"/>
      <c r="O1484" s="200"/>
      <c r="P1484" s="200"/>
      <c r="Q1484" s="200"/>
      <c r="R1484" s="200"/>
      <c r="S1484" s="200"/>
      <c r="T1484" s="201"/>
      <c r="AT1484" s="195" t="s">
        <v>141</v>
      </c>
      <c r="AU1484" s="195" t="s">
        <v>87</v>
      </c>
      <c r="AV1484" s="12" t="s">
        <v>87</v>
      </c>
      <c r="AW1484" s="12" t="s">
        <v>41</v>
      </c>
      <c r="AX1484" s="12" t="s">
        <v>78</v>
      </c>
      <c r="AY1484" s="195" t="s">
        <v>132</v>
      </c>
    </row>
    <row r="1485" spans="2:51" s="12" customFormat="1" ht="13.5">
      <c r="B1485" s="194"/>
      <c r="D1485" s="187" t="s">
        <v>141</v>
      </c>
      <c r="E1485" s="195" t="s">
        <v>5</v>
      </c>
      <c r="F1485" s="196" t="s">
        <v>254</v>
      </c>
      <c r="H1485" s="197">
        <v>-3.1949999999999998</v>
      </c>
      <c r="I1485" s="198"/>
      <c r="L1485" s="194"/>
      <c r="M1485" s="199"/>
      <c r="N1485" s="200"/>
      <c r="O1485" s="200"/>
      <c r="P1485" s="200"/>
      <c r="Q1485" s="200"/>
      <c r="R1485" s="200"/>
      <c r="S1485" s="200"/>
      <c r="T1485" s="201"/>
      <c r="AT1485" s="195" t="s">
        <v>141</v>
      </c>
      <c r="AU1485" s="195" t="s">
        <v>87</v>
      </c>
      <c r="AV1485" s="12" t="s">
        <v>87</v>
      </c>
      <c r="AW1485" s="12" t="s">
        <v>41</v>
      </c>
      <c r="AX1485" s="12" t="s">
        <v>78</v>
      </c>
      <c r="AY1485" s="195" t="s">
        <v>132</v>
      </c>
    </row>
    <row r="1486" spans="2:51" s="13" customFormat="1" ht="13.5">
      <c r="B1486" s="202"/>
      <c r="D1486" s="187" t="s">
        <v>141</v>
      </c>
      <c r="E1486" s="203" t="s">
        <v>5</v>
      </c>
      <c r="F1486" s="204" t="s">
        <v>150</v>
      </c>
      <c r="H1486" s="205">
        <v>17.484999999999999</v>
      </c>
      <c r="I1486" s="206"/>
      <c r="L1486" s="202"/>
      <c r="M1486" s="207"/>
      <c r="N1486" s="208"/>
      <c r="O1486" s="208"/>
      <c r="P1486" s="208"/>
      <c r="Q1486" s="208"/>
      <c r="R1486" s="208"/>
      <c r="S1486" s="208"/>
      <c r="T1486" s="209"/>
      <c r="AT1486" s="203" t="s">
        <v>141</v>
      </c>
      <c r="AU1486" s="203" t="s">
        <v>87</v>
      </c>
      <c r="AV1486" s="13" t="s">
        <v>151</v>
      </c>
      <c r="AW1486" s="13" t="s">
        <v>41</v>
      </c>
      <c r="AX1486" s="13" t="s">
        <v>78</v>
      </c>
      <c r="AY1486" s="203" t="s">
        <v>132</v>
      </c>
    </row>
    <row r="1487" spans="2:51" s="11" customFormat="1" ht="13.5">
      <c r="B1487" s="186"/>
      <c r="D1487" s="187" t="s">
        <v>141</v>
      </c>
      <c r="E1487" s="188" t="s">
        <v>5</v>
      </c>
      <c r="F1487" s="189" t="s">
        <v>270</v>
      </c>
      <c r="H1487" s="188" t="s">
        <v>5</v>
      </c>
      <c r="I1487" s="190"/>
      <c r="L1487" s="186"/>
      <c r="M1487" s="191"/>
      <c r="N1487" s="192"/>
      <c r="O1487" s="192"/>
      <c r="P1487" s="192"/>
      <c r="Q1487" s="192"/>
      <c r="R1487" s="192"/>
      <c r="S1487" s="192"/>
      <c r="T1487" s="193"/>
      <c r="AT1487" s="188" t="s">
        <v>141</v>
      </c>
      <c r="AU1487" s="188" t="s">
        <v>87</v>
      </c>
      <c r="AV1487" s="11" t="s">
        <v>25</v>
      </c>
      <c r="AW1487" s="11" t="s">
        <v>41</v>
      </c>
      <c r="AX1487" s="11" t="s">
        <v>78</v>
      </c>
      <c r="AY1487" s="188" t="s">
        <v>132</v>
      </c>
    </row>
    <row r="1488" spans="2:51" s="12" customFormat="1" ht="13.5">
      <c r="B1488" s="194"/>
      <c r="D1488" s="187" t="s">
        <v>141</v>
      </c>
      <c r="E1488" s="195" t="s">
        <v>5</v>
      </c>
      <c r="F1488" s="196" t="s">
        <v>271</v>
      </c>
      <c r="H1488" s="197">
        <v>104.88500000000001</v>
      </c>
      <c r="I1488" s="198"/>
      <c r="L1488" s="194"/>
      <c r="M1488" s="199"/>
      <c r="N1488" s="200"/>
      <c r="O1488" s="200"/>
      <c r="P1488" s="200"/>
      <c r="Q1488" s="200"/>
      <c r="R1488" s="200"/>
      <c r="S1488" s="200"/>
      <c r="T1488" s="201"/>
      <c r="AT1488" s="195" t="s">
        <v>141</v>
      </c>
      <c r="AU1488" s="195" t="s">
        <v>87</v>
      </c>
      <c r="AV1488" s="12" t="s">
        <v>87</v>
      </c>
      <c r="AW1488" s="12" t="s">
        <v>41</v>
      </c>
      <c r="AX1488" s="12" t="s">
        <v>78</v>
      </c>
      <c r="AY1488" s="195" t="s">
        <v>132</v>
      </c>
    </row>
    <row r="1489" spans="2:51" s="12" customFormat="1" ht="13.5">
      <c r="B1489" s="194"/>
      <c r="D1489" s="187" t="s">
        <v>141</v>
      </c>
      <c r="E1489" s="195" t="s">
        <v>5</v>
      </c>
      <c r="F1489" s="196" t="s">
        <v>272</v>
      </c>
      <c r="H1489" s="197">
        <v>-1.5609999999999999</v>
      </c>
      <c r="I1489" s="198"/>
      <c r="L1489" s="194"/>
      <c r="M1489" s="199"/>
      <c r="N1489" s="200"/>
      <c r="O1489" s="200"/>
      <c r="P1489" s="200"/>
      <c r="Q1489" s="200"/>
      <c r="R1489" s="200"/>
      <c r="S1489" s="200"/>
      <c r="T1489" s="201"/>
      <c r="AT1489" s="195" t="s">
        <v>141</v>
      </c>
      <c r="AU1489" s="195" t="s">
        <v>87</v>
      </c>
      <c r="AV1489" s="12" t="s">
        <v>87</v>
      </c>
      <c r="AW1489" s="12" t="s">
        <v>41</v>
      </c>
      <c r="AX1489" s="12" t="s">
        <v>78</v>
      </c>
      <c r="AY1489" s="195" t="s">
        <v>132</v>
      </c>
    </row>
    <row r="1490" spans="2:51" s="12" customFormat="1" ht="13.5">
      <c r="B1490" s="194"/>
      <c r="D1490" s="187" t="s">
        <v>141</v>
      </c>
      <c r="E1490" s="195" t="s">
        <v>5</v>
      </c>
      <c r="F1490" s="196" t="s">
        <v>273</v>
      </c>
      <c r="H1490" s="197">
        <v>-0.81</v>
      </c>
      <c r="I1490" s="198"/>
      <c r="L1490" s="194"/>
      <c r="M1490" s="199"/>
      <c r="N1490" s="200"/>
      <c r="O1490" s="200"/>
      <c r="P1490" s="200"/>
      <c r="Q1490" s="200"/>
      <c r="R1490" s="200"/>
      <c r="S1490" s="200"/>
      <c r="T1490" s="201"/>
      <c r="AT1490" s="195" t="s">
        <v>141</v>
      </c>
      <c r="AU1490" s="195" t="s">
        <v>87</v>
      </c>
      <c r="AV1490" s="12" t="s">
        <v>87</v>
      </c>
      <c r="AW1490" s="12" t="s">
        <v>41</v>
      </c>
      <c r="AX1490" s="12" t="s">
        <v>78</v>
      </c>
      <c r="AY1490" s="195" t="s">
        <v>132</v>
      </c>
    </row>
    <row r="1491" spans="2:51" s="12" customFormat="1" ht="13.5">
      <c r="B1491" s="194"/>
      <c r="D1491" s="187" t="s">
        <v>141</v>
      </c>
      <c r="E1491" s="195" t="s">
        <v>5</v>
      </c>
      <c r="F1491" s="196" t="s">
        <v>274</v>
      </c>
      <c r="H1491" s="197">
        <v>-0.81</v>
      </c>
      <c r="I1491" s="198"/>
      <c r="L1491" s="194"/>
      <c r="M1491" s="199"/>
      <c r="N1491" s="200"/>
      <c r="O1491" s="200"/>
      <c r="P1491" s="200"/>
      <c r="Q1491" s="200"/>
      <c r="R1491" s="200"/>
      <c r="S1491" s="200"/>
      <c r="T1491" s="201"/>
      <c r="AT1491" s="195" t="s">
        <v>141</v>
      </c>
      <c r="AU1491" s="195" t="s">
        <v>87</v>
      </c>
      <c r="AV1491" s="12" t="s">
        <v>87</v>
      </c>
      <c r="AW1491" s="12" t="s">
        <v>41</v>
      </c>
      <c r="AX1491" s="12" t="s">
        <v>78</v>
      </c>
      <c r="AY1491" s="195" t="s">
        <v>132</v>
      </c>
    </row>
    <row r="1492" spans="2:51" s="12" customFormat="1" ht="13.5">
      <c r="B1492" s="194"/>
      <c r="D1492" s="187" t="s">
        <v>141</v>
      </c>
      <c r="E1492" s="195" t="s">
        <v>5</v>
      </c>
      <c r="F1492" s="196" t="s">
        <v>275</v>
      </c>
      <c r="H1492" s="197">
        <v>-1.5609999999999999</v>
      </c>
      <c r="I1492" s="198"/>
      <c r="L1492" s="194"/>
      <c r="M1492" s="199"/>
      <c r="N1492" s="200"/>
      <c r="O1492" s="200"/>
      <c r="P1492" s="200"/>
      <c r="Q1492" s="200"/>
      <c r="R1492" s="200"/>
      <c r="S1492" s="200"/>
      <c r="T1492" s="201"/>
      <c r="AT1492" s="195" t="s">
        <v>141</v>
      </c>
      <c r="AU1492" s="195" t="s">
        <v>87</v>
      </c>
      <c r="AV1492" s="12" t="s">
        <v>87</v>
      </c>
      <c r="AW1492" s="12" t="s">
        <v>41</v>
      </c>
      <c r="AX1492" s="12" t="s">
        <v>78</v>
      </c>
      <c r="AY1492" s="195" t="s">
        <v>132</v>
      </c>
    </row>
    <row r="1493" spans="2:51" s="13" customFormat="1" ht="13.5">
      <c r="B1493" s="202"/>
      <c r="D1493" s="187" t="s">
        <v>141</v>
      </c>
      <c r="E1493" s="203" t="s">
        <v>5</v>
      </c>
      <c r="F1493" s="204" t="s">
        <v>150</v>
      </c>
      <c r="H1493" s="205">
        <v>100.143</v>
      </c>
      <c r="I1493" s="206"/>
      <c r="L1493" s="202"/>
      <c r="M1493" s="207"/>
      <c r="N1493" s="208"/>
      <c r="O1493" s="208"/>
      <c r="P1493" s="208"/>
      <c r="Q1493" s="208"/>
      <c r="R1493" s="208"/>
      <c r="S1493" s="208"/>
      <c r="T1493" s="209"/>
      <c r="AT1493" s="203" t="s">
        <v>141</v>
      </c>
      <c r="AU1493" s="203" t="s">
        <v>87</v>
      </c>
      <c r="AV1493" s="13" t="s">
        <v>151</v>
      </c>
      <c r="AW1493" s="13" t="s">
        <v>41</v>
      </c>
      <c r="AX1493" s="13" t="s">
        <v>78</v>
      </c>
      <c r="AY1493" s="203" t="s">
        <v>132</v>
      </c>
    </row>
    <row r="1494" spans="2:51" s="11" customFormat="1" ht="13.5">
      <c r="B1494" s="186"/>
      <c r="D1494" s="187" t="s">
        <v>141</v>
      </c>
      <c r="E1494" s="188" t="s">
        <v>5</v>
      </c>
      <c r="F1494" s="189" t="s">
        <v>255</v>
      </c>
      <c r="H1494" s="188" t="s">
        <v>5</v>
      </c>
      <c r="I1494" s="190"/>
      <c r="L1494" s="186"/>
      <c r="M1494" s="191"/>
      <c r="N1494" s="192"/>
      <c r="O1494" s="192"/>
      <c r="P1494" s="192"/>
      <c r="Q1494" s="192"/>
      <c r="R1494" s="192"/>
      <c r="S1494" s="192"/>
      <c r="T1494" s="193"/>
      <c r="AT1494" s="188" t="s">
        <v>141</v>
      </c>
      <c r="AU1494" s="188" t="s">
        <v>87</v>
      </c>
      <c r="AV1494" s="11" t="s">
        <v>25</v>
      </c>
      <c r="AW1494" s="11" t="s">
        <v>41</v>
      </c>
      <c r="AX1494" s="11" t="s">
        <v>78</v>
      </c>
      <c r="AY1494" s="188" t="s">
        <v>132</v>
      </c>
    </row>
    <row r="1495" spans="2:51" s="12" customFormat="1" ht="13.5">
      <c r="B1495" s="194"/>
      <c r="D1495" s="187" t="s">
        <v>141</v>
      </c>
      <c r="E1495" s="195" t="s">
        <v>5</v>
      </c>
      <c r="F1495" s="196" t="s">
        <v>256</v>
      </c>
      <c r="H1495" s="197">
        <v>40.5</v>
      </c>
      <c r="I1495" s="198"/>
      <c r="L1495" s="194"/>
      <c r="M1495" s="199"/>
      <c r="N1495" s="200"/>
      <c r="O1495" s="200"/>
      <c r="P1495" s="200"/>
      <c r="Q1495" s="200"/>
      <c r="R1495" s="200"/>
      <c r="S1495" s="200"/>
      <c r="T1495" s="201"/>
      <c r="AT1495" s="195" t="s">
        <v>141</v>
      </c>
      <c r="AU1495" s="195" t="s">
        <v>87</v>
      </c>
      <c r="AV1495" s="12" t="s">
        <v>87</v>
      </c>
      <c r="AW1495" s="12" t="s">
        <v>41</v>
      </c>
      <c r="AX1495" s="12" t="s">
        <v>78</v>
      </c>
      <c r="AY1495" s="195" t="s">
        <v>132</v>
      </c>
    </row>
    <row r="1496" spans="2:51" s="12" customFormat="1" ht="13.5">
      <c r="B1496" s="194"/>
      <c r="D1496" s="187" t="s">
        <v>141</v>
      </c>
      <c r="E1496" s="195" t="s">
        <v>5</v>
      </c>
      <c r="F1496" s="196" t="s">
        <v>257</v>
      </c>
      <c r="H1496" s="197">
        <v>-6.11</v>
      </c>
      <c r="I1496" s="198"/>
      <c r="L1496" s="194"/>
      <c r="M1496" s="199"/>
      <c r="N1496" s="200"/>
      <c r="O1496" s="200"/>
      <c r="P1496" s="200"/>
      <c r="Q1496" s="200"/>
      <c r="R1496" s="200"/>
      <c r="S1496" s="200"/>
      <c r="T1496" s="201"/>
      <c r="AT1496" s="195" t="s">
        <v>141</v>
      </c>
      <c r="AU1496" s="195" t="s">
        <v>87</v>
      </c>
      <c r="AV1496" s="12" t="s">
        <v>87</v>
      </c>
      <c r="AW1496" s="12" t="s">
        <v>41</v>
      </c>
      <c r="AX1496" s="12" t="s">
        <v>78</v>
      </c>
      <c r="AY1496" s="195" t="s">
        <v>132</v>
      </c>
    </row>
    <row r="1497" spans="2:51" s="12" customFormat="1" ht="13.5">
      <c r="B1497" s="194"/>
      <c r="D1497" s="187" t="s">
        <v>141</v>
      </c>
      <c r="E1497" s="195" t="s">
        <v>5</v>
      </c>
      <c r="F1497" s="196" t="s">
        <v>258</v>
      </c>
      <c r="H1497" s="197">
        <v>-0.88400000000000001</v>
      </c>
      <c r="I1497" s="198"/>
      <c r="L1497" s="194"/>
      <c r="M1497" s="199"/>
      <c r="N1497" s="200"/>
      <c r="O1497" s="200"/>
      <c r="P1497" s="200"/>
      <c r="Q1497" s="200"/>
      <c r="R1497" s="200"/>
      <c r="S1497" s="200"/>
      <c r="T1497" s="201"/>
      <c r="AT1497" s="195" t="s">
        <v>141</v>
      </c>
      <c r="AU1497" s="195" t="s">
        <v>87</v>
      </c>
      <c r="AV1497" s="12" t="s">
        <v>87</v>
      </c>
      <c r="AW1497" s="12" t="s">
        <v>41</v>
      </c>
      <c r="AX1497" s="12" t="s">
        <v>78</v>
      </c>
      <c r="AY1497" s="195" t="s">
        <v>132</v>
      </c>
    </row>
    <row r="1498" spans="2:51" s="12" customFormat="1" ht="13.5">
      <c r="B1498" s="194"/>
      <c r="D1498" s="187" t="s">
        <v>141</v>
      </c>
      <c r="E1498" s="195" t="s">
        <v>5</v>
      </c>
      <c r="F1498" s="196" t="s">
        <v>259</v>
      </c>
      <c r="H1498" s="197">
        <v>-0.39200000000000002</v>
      </c>
      <c r="I1498" s="198"/>
      <c r="L1498" s="194"/>
      <c r="M1498" s="199"/>
      <c r="N1498" s="200"/>
      <c r="O1498" s="200"/>
      <c r="P1498" s="200"/>
      <c r="Q1498" s="200"/>
      <c r="R1498" s="200"/>
      <c r="S1498" s="200"/>
      <c r="T1498" s="201"/>
      <c r="AT1498" s="195" t="s">
        <v>141</v>
      </c>
      <c r="AU1498" s="195" t="s">
        <v>87</v>
      </c>
      <c r="AV1498" s="12" t="s">
        <v>87</v>
      </c>
      <c r="AW1498" s="12" t="s">
        <v>41</v>
      </c>
      <c r="AX1498" s="12" t="s">
        <v>78</v>
      </c>
      <c r="AY1498" s="195" t="s">
        <v>132</v>
      </c>
    </row>
    <row r="1499" spans="2:51" s="12" customFormat="1" ht="13.5">
      <c r="B1499" s="194"/>
      <c r="D1499" s="187" t="s">
        <v>141</v>
      </c>
      <c r="E1499" s="195" t="s">
        <v>5</v>
      </c>
      <c r="F1499" s="196" t="s">
        <v>251</v>
      </c>
      <c r="H1499" s="197">
        <v>2.915</v>
      </c>
      <c r="I1499" s="198"/>
      <c r="L1499" s="194"/>
      <c r="M1499" s="199"/>
      <c r="N1499" s="200"/>
      <c r="O1499" s="200"/>
      <c r="P1499" s="200"/>
      <c r="Q1499" s="200"/>
      <c r="R1499" s="200"/>
      <c r="S1499" s="200"/>
      <c r="T1499" s="201"/>
      <c r="AT1499" s="195" t="s">
        <v>141</v>
      </c>
      <c r="AU1499" s="195" t="s">
        <v>87</v>
      </c>
      <c r="AV1499" s="12" t="s">
        <v>87</v>
      </c>
      <c r="AW1499" s="12" t="s">
        <v>41</v>
      </c>
      <c r="AX1499" s="12" t="s">
        <v>78</v>
      </c>
      <c r="AY1499" s="195" t="s">
        <v>132</v>
      </c>
    </row>
    <row r="1500" spans="2:51" s="13" customFormat="1" ht="13.5">
      <c r="B1500" s="202"/>
      <c r="D1500" s="187" t="s">
        <v>141</v>
      </c>
      <c r="E1500" s="203" t="s">
        <v>5</v>
      </c>
      <c r="F1500" s="204" t="s">
        <v>150</v>
      </c>
      <c r="H1500" s="205">
        <v>36.029000000000003</v>
      </c>
      <c r="I1500" s="206"/>
      <c r="L1500" s="202"/>
      <c r="M1500" s="207"/>
      <c r="N1500" s="208"/>
      <c r="O1500" s="208"/>
      <c r="P1500" s="208"/>
      <c r="Q1500" s="208"/>
      <c r="R1500" s="208"/>
      <c r="S1500" s="208"/>
      <c r="T1500" s="209"/>
      <c r="AT1500" s="203" t="s">
        <v>141</v>
      </c>
      <c r="AU1500" s="203" t="s">
        <v>87</v>
      </c>
      <c r="AV1500" s="13" t="s">
        <v>151</v>
      </c>
      <c r="AW1500" s="13" t="s">
        <v>41</v>
      </c>
      <c r="AX1500" s="13" t="s">
        <v>78</v>
      </c>
      <c r="AY1500" s="203" t="s">
        <v>132</v>
      </c>
    </row>
    <row r="1501" spans="2:51" s="11" customFormat="1" ht="13.5">
      <c r="B1501" s="186"/>
      <c r="D1501" s="187" t="s">
        <v>141</v>
      </c>
      <c r="E1501" s="188" t="s">
        <v>5</v>
      </c>
      <c r="F1501" s="189" t="s">
        <v>260</v>
      </c>
      <c r="H1501" s="188" t="s">
        <v>5</v>
      </c>
      <c r="I1501" s="190"/>
      <c r="L1501" s="186"/>
      <c r="M1501" s="191"/>
      <c r="N1501" s="192"/>
      <c r="O1501" s="192"/>
      <c r="P1501" s="192"/>
      <c r="Q1501" s="192"/>
      <c r="R1501" s="192"/>
      <c r="S1501" s="192"/>
      <c r="T1501" s="193"/>
      <c r="AT1501" s="188" t="s">
        <v>141</v>
      </c>
      <c r="AU1501" s="188" t="s">
        <v>87</v>
      </c>
      <c r="AV1501" s="11" t="s">
        <v>25</v>
      </c>
      <c r="AW1501" s="11" t="s">
        <v>41</v>
      </c>
      <c r="AX1501" s="11" t="s">
        <v>78</v>
      </c>
      <c r="AY1501" s="188" t="s">
        <v>132</v>
      </c>
    </row>
    <row r="1502" spans="2:51" s="12" customFormat="1" ht="13.5">
      <c r="B1502" s="194"/>
      <c r="D1502" s="187" t="s">
        <v>141</v>
      </c>
      <c r="E1502" s="195" t="s">
        <v>5</v>
      </c>
      <c r="F1502" s="196" t="s">
        <v>261</v>
      </c>
      <c r="H1502" s="197">
        <v>18</v>
      </c>
      <c r="I1502" s="198"/>
      <c r="L1502" s="194"/>
      <c r="M1502" s="199"/>
      <c r="N1502" s="200"/>
      <c r="O1502" s="200"/>
      <c r="P1502" s="200"/>
      <c r="Q1502" s="200"/>
      <c r="R1502" s="200"/>
      <c r="S1502" s="200"/>
      <c r="T1502" s="201"/>
      <c r="AT1502" s="195" t="s">
        <v>141</v>
      </c>
      <c r="AU1502" s="195" t="s">
        <v>87</v>
      </c>
      <c r="AV1502" s="12" t="s">
        <v>87</v>
      </c>
      <c r="AW1502" s="12" t="s">
        <v>41</v>
      </c>
      <c r="AX1502" s="12" t="s">
        <v>78</v>
      </c>
      <c r="AY1502" s="195" t="s">
        <v>132</v>
      </c>
    </row>
    <row r="1503" spans="2:51" s="13" customFormat="1" ht="13.5">
      <c r="B1503" s="202"/>
      <c r="D1503" s="187" t="s">
        <v>141</v>
      </c>
      <c r="E1503" s="203" t="s">
        <v>5</v>
      </c>
      <c r="F1503" s="204" t="s">
        <v>150</v>
      </c>
      <c r="H1503" s="205">
        <v>18</v>
      </c>
      <c r="I1503" s="206"/>
      <c r="L1503" s="202"/>
      <c r="M1503" s="207"/>
      <c r="N1503" s="208"/>
      <c r="O1503" s="208"/>
      <c r="P1503" s="208"/>
      <c r="Q1503" s="208"/>
      <c r="R1503" s="208"/>
      <c r="S1503" s="208"/>
      <c r="T1503" s="209"/>
      <c r="AT1503" s="203" t="s">
        <v>141</v>
      </c>
      <c r="AU1503" s="203" t="s">
        <v>87</v>
      </c>
      <c r="AV1503" s="13" t="s">
        <v>151</v>
      </c>
      <c r="AW1503" s="13" t="s">
        <v>41</v>
      </c>
      <c r="AX1503" s="13" t="s">
        <v>78</v>
      </c>
      <c r="AY1503" s="203" t="s">
        <v>132</v>
      </c>
    </row>
    <row r="1504" spans="2:51" s="11" customFormat="1" ht="13.5">
      <c r="B1504" s="186"/>
      <c r="D1504" s="187" t="s">
        <v>141</v>
      </c>
      <c r="E1504" s="188" t="s">
        <v>5</v>
      </c>
      <c r="F1504" s="189" t="s">
        <v>262</v>
      </c>
      <c r="H1504" s="188" t="s">
        <v>5</v>
      </c>
      <c r="I1504" s="190"/>
      <c r="L1504" s="186"/>
      <c r="M1504" s="191"/>
      <c r="N1504" s="192"/>
      <c r="O1504" s="192"/>
      <c r="P1504" s="192"/>
      <c r="Q1504" s="192"/>
      <c r="R1504" s="192"/>
      <c r="S1504" s="192"/>
      <c r="T1504" s="193"/>
      <c r="AT1504" s="188" t="s">
        <v>141</v>
      </c>
      <c r="AU1504" s="188" t="s">
        <v>87</v>
      </c>
      <c r="AV1504" s="11" t="s">
        <v>25</v>
      </c>
      <c r="AW1504" s="11" t="s">
        <v>41</v>
      </c>
      <c r="AX1504" s="11" t="s">
        <v>78</v>
      </c>
      <c r="AY1504" s="188" t="s">
        <v>132</v>
      </c>
    </row>
    <row r="1505" spans="2:65" s="12" customFormat="1" ht="13.5">
      <c r="B1505" s="194"/>
      <c r="D1505" s="187" t="s">
        <v>141</v>
      </c>
      <c r="E1505" s="195" t="s">
        <v>5</v>
      </c>
      <c r="F1505" s="196" t="s">
        <v>263</v>
      </c>
      <c r="H1505" s="197">
        <v>21.3</v>
      </c>
      <c r="I1505" s="198"/>
      <c r="L1505" s="194"/>
      <c r="M1505" s="199"/>
      <c r="N1505" s="200"/>
      <c r="O1505" s="200"/>
      <c r="P1505" s="200"/>
      <c r="Q1505" s="200"/>
      <c r="R1505" s="200"/>
      <c r="S1505" s="200"/>
      <c r="T1505" s="201"/>
      <c r="AT1505" s="195" t="s">
        <v>141</v>
      </c>
      <c r="AU1505" s="195" t="s">
        <v>87</v>
      </c>
      <c r="AV1505" s="12" t="s">
        <v>87</v>
      </c>
      <c r="AW1505" s="12" t="s">
        <v>41</v>
      </c>
      <c r="AX1505" s="12" t="s">
        <v>78</v>
      </c>
      <c r="AY1505" s="195" t="s">
        <v>132</v>
      </c>
    </row>
    <row r="1506" spans="2:65" s="12" customFormat="1" ht="13.5">
      <c r="B1506" s="194"/>
      <c r="D1506" s="187" t="s">
        <v>141</v>
      </c>
      <c r="E1506" s="195" t="s">
        <v>5</v>
      </c>
      <c r="F1506" s="196" t="s">
        <v>264</v>
      </c>
      <c r="H1506" s="197">
        <v>-1.2330000000000001</v>
      </c>
      <c r="I1506" s="198"/>
      <c r="L1506" s="194"/>
      <c r="M1506" s="199"/>
      <c r="N1506" s="200"/>
      <c r="O1506" s="200"/>
      <c r="P1506" s="200"/>
      <c r="Q1506" s="200"/>
      <c r="R1506" s="200"/>
      <c r="S1506" s="200"/>
      <c r="T1506" s="201"/>
      <c r="AT1506" s="195" t="s">
        <v>141</v>
      </c>
      <c r="AU1506" s="195" t="s">
        <v>87</v>
      </c>
      <c r="AV1506" s="12" t="s">
        <v>87</v>
      </c>
      <c r="AW1506" s="12" t="s">
        <v>41</v>
      </c>
      <c r="AX1506" s="12" t="s">
        <v>78</v>
      </c>
      <c r="AY1506" s="195" t="s">
        <v>132</v>
      </c>
    </row>
    <row r="1507" spans="2:65" s="12" customFormat="1" ht="13.5">
      <c r="B1507" s="194"/>
      <c r="D1507" s="187" t="s">
        <v>141</v>
      </c>
      <c r="E1507" s="195" t="s">
        <v>5</v>
      </c>
      <c r="F1507" s="196" t="s">
        <v>265</v>
      </c>
      <c r="H1507" s="197">
        <v>6.6</v>
      </c>
      <c r="I1507" s="198"/>
      <c r="L1507" s="194"/>
      <c r="M1507" s="199"/>
      <c r="N1507" s="200"/>
      <c r="O1507" s="200"/>
      <c r="P1507" s="200"/>
      <c r="Q1507" s="200"/>
      <c r="R1507" s="200"/>
      <c r="S1507" s="200"/>
      <c r="T1507" s="201"/>
      <c r="AT1507" s="195" t="s">
        <v>141</v>
      </c>
      <c r="AU1507" s="195" t="s">
        <v>87</v>
      </c>
      <c r="AV1507" s="12" t="s">
        <v>87</v>
      </c>
      <c r="AW1507" s="12" t="s">
        <v>41</v>
      </c>
      <c r="AX1507" s="12" t="s">
        <v>78</v>
      </c>
      <c r="AY1507" s="195" t="s">
        <v>132</v>
      </c>
    </row>
    <row r="1508" spans="2:65" s="13" customFormat="1" ht="13.5">
      <c r="B1508" s="202"/>
      <c r="D1508" s="187" t="s">
        <v>141</v>
      </c>
      <c r="E1508" s="203" t="s">
        <v>5</v>
      </c>
      <c r="F1508" s="204" t="s">
        <v>150</v>
      </c>
      <c r="H1508" s="205">
        <v>26.667000000000002</v>
      </c>
      <c r="I1508" s="206"/>
      <c r="L1508" s="202"/>
      <c r="M1508" s="207"/>
      <c r="N1508" s="208"/>
      <c r="O1508" s="208"/>
      <c r="P1508" s="208"/>
      <c r="Q1508" s="208"/>
      <c r="R1508" s="208"/>
      <c r="S1508" s="208"/>
      <c r="T1508" s="209"/>
      <c r="AT1508" s="203" t="s">
        <v>141</v>
      </c>
      <c r="AU1508" s="203" t="s">
        <v>87</v>
      </c>
      <c r="AV1508" s="13" t="s">
        <v>151</v>
      </c>
      <c r="AW1508" s="13" t="s">
        <v>41</v>
      </c>
      <c r="AX1508" s="13" t="s">
        <v>78</v>
      </c>
      <c r="AY1508" s="203" t="s">
        <v>132</v>
      </c>
    </row>
    <row r="1509" spans="2:65" s="11" customFormat="1" ht="13.5">
      <c r="B1509" s="186"/>
      <c r="D1509" s="187" t="s">
        <v>141</v>
      </c>
      <c r="E1509" s="188" t="s">
        <v>5</v>
      </c>
      <c r="F1509" s="189" t="s">
        <v>241</v>
      </c>
      <c r="H1509" s="188" t="s">
        <v>5</v>
      </c>
      <c r="I1509" s="190"/>
      <c r="L1509" s="186"/>
      <c r="M1509" s="191"/>
      <c r="N1509" s="192"/>
      <c r="O1509" s="192"/>
      <c r="P1509" s="192"/>
      <c r="Q1509" s="192"/>
      <c r="R1509" s="192"/>
      <c r="S1509" s="192"/>
      <c r="T1509" s="193"/>
      <c r="AT1509" s="188" t="s">
        <v>141</v>
      </c>
      <c r="AU1509" s="188" t="s">
        <v>87</v>
      </c>
      <c r="AV1509" s="11" t="s">
        <v>25</v>
      </c>
      <c r="AW1509" s="11" t="s">
        <v>41</v>
      </c>
      <c r="AX1509" s="11" t="s">
        <v>78</v>
      </c>
      <c r="AY1509" s="188" t="s">
        <v>132</v>
      </c>
    </row>
    <row r="1510" spans="2:65" s="12" customFormat="1" ht="13.5">
      <c r="B1510" s="194"/>
      <c r="D1510" s="187" t="s">
        <v>141</v>
      </c>
      <c r="E1510" s="195" t="s">
        <v>5</v>
      </c>
      <c r="F1510" s="196" t="s">
        <v>242</v>
      </c>
      <c r="H1510" s="197">
        <v>58</v>
      </c>
      <c r="I1510" s="198"/>
      <c r="L1510" s="194"/>
      <c r="M1510" s="199"/>
      <c r="N1510" s="200"/>
      <c r="O1510" s="200"/>
      <c r="P1510" s="200"/>
      <c r="Q1510" s="200"/>
      <c r="R1510" s="200"/>
      <c r="S1510" s="200"/>
      <c r="T1510" s="201"/>
      <c r="AT1510" s="195" t="s">
        <v>141</v>
      </c>
      <c r="AU1510" s="195" t="s">
        <v>87</v>
      </c>
      <c r="AV1510" s="12" t="s">
        <v>87</v>
      </c>
      <c r="AW1510" s="12" t="s">
        <v>41</v>
      </c>
      <c r="AX1510" s="12" t="s">
        <v>78</v>
      </c>
      <c r="AY1510" s="195" t="s">
        <v>132</v>
      </c>
    </row>
    <row r="1511" spans="2:65" s="13" customFormat="1" ht="13.5">
      <c r="B1511" s="202"/>
      <c r="D1511" s="187" t="s">
        <v>141</v>
      </c>
      <c r="E1511" s="203" t="s">
        <v>5</v>
      </c>
      <c r="F1511" s="204" t="s">
        <v>150</v>
      </c>
      <c r="H1511" s="205">
        <v>58</v>
      </c>
      <c r="I1511" s="206"/>
      <c r="L1511" s="202"/>
      <c r="M1511" s="207"/>
      <c r="N1511" s="208"/>
      <c r="O1511" s="208"/>
      <c r="P1511" s="208"/>
      <c r="Q1511" s="208"/>
      <c r="R1511" s="208"/>
      <c r="S1511" s="208"/>
      <c r="T1511" s="209"/>
      <c r="AT1511" s="203" t="s">
        <v>141</v>
      </c>
      <c r="AU1511" s="203" t="s">
        <v>87</v>
      </c>
      <c r="AV1511" s="13" t="s">
        <v>151</v>
      </c>
      <c r="AW1511" s="13" t="s">
        <v>41</v>
      </c>
      <c r="AX1511" s="13" t="s">
        <v>78</v>
      </c>
      <c r="AY1511" s="203" t="s">
        <v>132</v>
      </c>
    </row>
    <row r="1512" spans="2:65" s="14" customFormat="1" ht="13.5">
      <c r="B1512" s="210"/>
      <c r="D1512" s="187" t="s">
        <v>141</v>
      </c>
      <c r="E1512" s="211" t="s">
        <v>5</v>
      </c>
      <c r="F1512" s="212" t="s">
        <v>160</v>
      </c>
      <c r="H1512" s="213">
        <v>1067.319</v>
      </c>
      <c r="I1512" s="214"/>
      <c r="L1512" s="210"/>
      <c r="M1512" s="215"/>
      <c r="N1512" s="216"/>
      <c r="O1512" s="216"/>
      <c r="P1512" s="216"/>
      <c r="Q1512" s="216"/>
      <c r="R1512" s="216"/>
      <c r="S1512" s="216"/>
      <c r="T1512" s="217"/>
      <c r="AT1512" s="211" t="s">
        <v>141</v>
      </c>
      <c r="AU1512" s="211" t="s">
        <v>87</v>
      </c>
      <c r="AV1512" s="14" t="s">
        <v>139</v>
      </c>
      <c r="AW1512" s="14" t="s">
        <v>41</v>
      </c>
      <c r="AX1512" s="14" t="s">
        <v>25</v>
      </c>
      <c r="AY1512" s="211" t="s">
        <v>132</v>
      </c>
    </row>
    <row r="1513" spans="2:65" s="1" customFormat="1" ht="25.5" customHeight="1">
      <c r="B1513" s="173"/>
      <c r="C1513" s="174" t="s">
        <v>1636</v>
      </c>
      <c r="D1513" s="174" t="s">
        <v>135</v>
      </c>
      <c r="E1513" s="175" t="s">
        <v>1637</v>
      </c>
      <c r="F1513" s="176" t="s">
        <v>1638</v>
      </c>
      <c r="G1513" s="177" t="s">
        <v>138</v>
      </c>
      <c r="H1513" s="178">
        <v>609.57600000000002</v>
      </c>
      <c r="I1513" s="179"/>
      <c r="J1513" s="180">
        <f>ROUND(I1513*H1513,2)</f>
        <v>0</v>
      </c>
      <c r="K1513" s="176" t="s">
        <v>5</v>
      </c>
      <c r="L1513" s="42"/>
      <c r="M1513" s="181" t="s">
        <v>5</v>
      </c>
      <c r="N1513" s="182" t="s">
        <v>49</v>
      </c>
      <c r="O1513" s="43"/>
      <c r="P1513" s="183">
        <f>O1513*H1513</f>
        <v>0</v>
      </c>
      <c r="Q1513" s="183">
        <v>7.2000000000000005E-4</v>
      </c>
      <c r="R1513" s="183">
        <f>Q1513*H1513</f>
        <v>0.43889472000000002</v>
      </c>
      <c r="S1513" s="183">
        <v>0</v>
      </c>
      <c r="T1513" s="184">
        <f>S1513*H1513</f>
        <v>0</v>
      </c>
      <c r="AR1513" s="24" t="s">
        <v>461</v>
      </c>
      <c r="AT1513" s="24" t="s">
        <v>135</v>
      </c>
      <c r="AU1513" s="24" t="s">
        <v>87</v>
      </c>
      <c r="AY1513" s="24" t="s">
        <v>132</v>
      </c>
      <c r="BE1513" s="185">
        <f>IF(N1513="základní",J1513,0)</f>
        <v>0</v>
      </c>
      <c r="BF1513" s="185">
        <f>IF(N1513="snížená",J1513,0)</f>
        <v>0</v>
      </c>
      <c r="BG1513" s="185">
        <f>IF(N1513="zákl. přenesená",J1513,0)</f>
        <v>0</v>
      </c>
      <c r="BH1513" s="185">
        <f>IF(N1513="sníž. přenesená",J1513,0)</f>
        <v>0</v>
      </c>
      <c r="BI1513" s="185">
        <f>IF(N1513="nulová",J1513,0)</f>
        <v>0</v>
      </c>
      <c r="BJ1513" s="24" t="s">
        <v>25</v>
      </c>
      <c r="BK1513" s="185">
        <f>ROUND(I1513*H1513,2)</f>
        <v>0</v>
      </c>
      <c r="BL1513" s="24" t="s">
        <v>461</v>
      </c>
      <c r="BM1513" s="24" t="s">
        <v>1639</v>
      </c>
    </row>
    <row r="1514" spans="2:65" s="11" customFormat="1" ht="13.5">
      <c r="B1514" s="186"/>
      <c r="D1514" s="187" t="s">
        <v>141</v>
      </c>
      <c r="E1514" s="188" t="s">
        <v>5</v>
      </c>
      <c r="F1514" s="189" t="s">
        <v>280</v>
      </c>
      <c r="H1514" s="188" t="s">
        <v>5</v>
      </c>
      <c r="I1514" s="190"/>
      <c r="L1514" s="186"/>
      <c r="M1514" s="191"/>
      <c r="N1514" s="192"/>
      <c r="O1514" s="192"/>
      <c r="P1514" s="192"/>
      <c r="Q1514" s="192"/>
      <c r="R1514" s="192"/>
      <c r="S1514" s="192"/>
      <c r="T1514" s="193"/>
      <c r="AT1514" s="188" t="s">
        <v>141</v>
      </c>
      <c r="AU1514" s="188" t="s">
        <v>87</v>
      </c>
      <c r="AV1514" s="11" t="s">
        <v>25</v>
      </c>
      <c r="AW1514" s="11" t="s">
        <v>41</v>
      </c>
      <c r="AX1514" s="11" t="s">
        <v>78</v>
      </c>
      <c r="AY1514" s="188" t="s">
        <v>132</v>
      </c>
    </row>
    <row r="1515" spans="2:65" s="12" customFormat="1" ht="13.5">
      <c r="B1515" s="194"/>
      <c r="D1515" s="187" t="s">
        <v>141</v>
      </c>
      <c r="E1515" s="195" t="s">
        <v>5</v>
      </c>
      <c r="F1515" s="196" t="s">
        <v>281</v>
      </c>
      <c r="H1515" s="197">
        <v>147.43799999999999</v>
      </c>
      <c r="I1515" s="198"/>
      <c r="L1515" s="194"/>
      <c r="M1515" s="199"/>
      <c r="N1515" s="200"/>
      <c r="O1515" s="200"/>
      <c r="P1515" s="200"/>
      <c r="Q1515" s="200"/>
      <c r="R1515" s="200"/>
      <c r="S1515" s="200"/>
      <c r="T1515" s="201"/>
      <c r="AT1515" s="195" t="s">
        <v>141</v>
      </c>
      <c r="AU1515" s="195" t="s">
        <v>87</v>
      </c>
      <c r="AV1515" s="12" t="s">
        <v>87</v>
      </c>
      <c r="AW1515" s="12" t="s">
        <v>41</v>
      </c>
      <c r="AX1515" s="12" t="s">
        <v>78</v>
      </c>
      <c r="AY1515" s="195" t="s">
        <v>132</v>
      </c>
    </row>
    <row r="1516" spans="2:65" s="12" customFormat="1" ht="13.5">
      <c r="B1516" s="194"/>
      <c r="D1516" s="187" t="s">
        <v>141</v>
      </c>
      <c r="E1516" s="195" t="s">
        <v>5</v>
      </c>
      <c r="F1516" s="196" t="s">
        <v>282</v>
      </c>
      <c r="H1516" s="197">
        <v>-2.1139999999999999</v>
      </c>
      <c r="I1516" s="198"/>
      <c r="L1516" s="194"/>
      <c r="M1516" s="199"/>
      <c r="N1516" s="200"/>
      <c r="O1516" s="200"/>
      <c r="P1516" s="200"/>
      <c r="Q1516" s="200"/>
      <c r="R1516" s="200"/>
      <c r="S1516" s="200"/>
      <c r="T1516" s="201"/>
      <c r="AT1516" s="195" t="s">
        <v>141</v>
      </c>
      <c r="AU1516" s="195" t="s">
        <v>87</v>
      </c>
      <c r="AV1516" s="12" t="s">
        <v>87</v>
      </c>
      <c r="AW1516" s="12" t="s">
        <v>41</v>
      </c>
      <c r="AX1516" s="12" t="s">
        <v>78</v>
      </c>
      <c r="AY1516" s="195" t="s">
        <v>132</v>
      </c>
    </row>
    <row r="1517" spans="2:65" s="12" customFormat="1" ht="13.5">
      <c r="B1517" s="194"/>
      <c r="D1517" s="187" t="s">
        <v>141</v>
      </c>
      <c r="E1517" s="195" t="s">
        <v>5</v>
      </c>
      <c r="F1517" s="196" t="s">
        <v>283</v>
      </c>
      <c r="H1517" s="197">
        <v>-2.0790000000000002</v>
      </c>
      <c r="I1517" s="198"/>
      <c r="L1517" s="194"/>
      <c r="M1517" s="199"/>
      <c r="N1517" s="200"/>
      <c r="O1517" s="200"/>
      <c r="P1517" s="200"/>
      <c r="Q1517" s="200"/>
      <c r="R1517" s="200"/>
      <c r="S1517" s="200"/>
      <c r="T1517" s="201"/>
      <c r="AT1517" s="195" t="s">
        <v>141</v>
      </c>
      <c r="AU1517" s="195" t="s">
        <v>87</v>
      </c>
      <c r="AV1517" s="12" t="s">
        <v>87</v>
      </c>
      <c r="AW1517" s="12" t="s">
        <v>41</v>
      </c>
      <c r="AX1517" s="12" t="s">
        <v>78</v>
      </c>
      <c r="AY1517" s="195" t="s">
        <v>132</v>
      </c>
    </row>
    <row r="1518" spans="2:65" s="12" customFormat="1" ht="13.5">
      <c r="B1518" s="194"/>
      <c r="D1518" s="187" t="s">
        <v>141</v>
      </c>
      <c r="E1518" s="195" t="s">
        <v>5</v>
      </c>
      <c r="F1518" s="196" t="s">
        <v>284</v>
      </c>
      <c r="H1518" s="197">
        <v>-4.2290000000000001</v>
      </c>
      <c r="I1518" s="198"/>
      <c r="L1518" s="194"/>
      <c r="M1518" s="199"/>
      <c r="N1518" s="200"/>
      <c r="O1518" s="200"/>
      <c r="P1518" s="200"/>
      <c r="Q1518" s="200"/>
      <c r="R1518" s="200"/>
      <c r="S1518" s="200"/>
      <c r="T1518" s="201"/>
      <c r="AT1518" s="195" t="s">
        <v>141</v>
      </c>
      <c r="AU1518" s="195" t="s">
        <v>87</v>
      </c>
      <c r="AV1518" s="12" t="s">
        <v>87</v>
      </c>
      <c r="AW1518" s="12" t="s">
        <v>41</v>
      </c>
      <c r="AX1518" s="12" t="s">
        <v>78</v>
      </c>
      <c r="AY1518" s="195" t="s">
        <v>132</v>
      </c>
    </row>
    <row r="1519" spans="2:65" s="12" customFormat="1" ht="13.5">
      <c r="B1519" s="194"/>
      <c r="D1519" s="187" t="s">
        <v>141</v>
      </c>
      <c r="E1519" s="195" t="s">
        <v>5</v>
      </c>
      <c r="F1519" s="196" t="s">
        <v>285</v>
      </c>
      <c r="H1519" s="197">
        <v>-2.0790000000000002</v>
      </c>
      <c r="I1519" s="198"/>
      <c r="L1519" s="194"/>
      <c r="M1519" s="199"/>
      <c r="N1519" s="200"/>
      <c r="O1519" s="200"/>
      <c r="P1519" s="200"/>
      <c r="Q1519" s="200"/>
      <c r="R1519" s="200"/>
      <c r="S1519" s="200"/>
      <c r="T1519" s="201"/>
      <c r="AT1519" s="195" t="s">
        <v>141</v>
      </c>
      <c r="AU1519" s="195" t="s">
        <v>87</v>
      </c>
      <c r="AV1519" s="12" t="s">
        <v>87</v>
      </c>
      <c r="AW1519" s="12" t="s">
        <v>41</v>
      </c>
      <c r="AX1519" s="12" t="s">
        <v>78</v>
      </c>
      <c r="AY1519" s="195" t="s">
        <v>132</v>
      </c>
    </row>
    <row r="1520" spans="2:65" s="12" customFormat="1" ht="13.5">
      <c r="B1520" s="194"/>
      <c r="D1520" s="187" t="s">
        <v>141</v>
      </c>
      <c r="E1520" s="195" t="s">
        <v>5</v>
      </c>
      <c r="F1520" s="196" t="s">
        <v>286</v>
      </c>
      <c r="H1520" s="197">
        <v>-3.39</v>
      </c>
      <c r="I1520" s="198"/>
      <c r="L1520" s="194"/>
      <c r="M1520" s="199"/>
      <c r="N1520" s="200"/>
      <c r="O1520" s="200"/>
      <c r="P1520" s="200"/>
      <c r="Q1520" s="200"/>
      <c r="R1520" s="200"/>
      <c r="S1520" s="200"/>
      <c r="T1520" s="201"/>
      <c r="AT1520" s="195" t="s">
        <v>141</v>
      </c>
      <c r="AU1520" s="195" t="s">
        <v>87</v>
      </c>
      <c r="AV1520" s="12" t="s">
        <v>87</v>
      </c>
      <c r="AW1520" s="12" t="s">
        <v>41</v>
      </c>
      <c r="AX1520" s="12" t="s">
        <v>78</v>
      </c>
      <c r="AY1520" s="195" t="s">
        <v>132</v>
      </c>
    </row>
    <row r="1521" spans="2:51" s="12" customFormat="1" ht="13.5">
      <c r="B1521" s="194"/>
      <c r="D1521" s="187" t="s">
        <v>141</v>
      </c>
      <c r="E1521" s="195" t="s">
        <v>5</v>
      </c>
      <c r="F1521" s="196" t="s">
        <v>287</v>
      </c>
      <c r="H1521" s="197">
        <v>-1.637</v>
      </c>
      <c r="I1521" s="198"/>
      <c r="L1521" s="194"/>
      <c r="M1521" s="199"/>
      <c r="N1521" s="200"/>
      <c r="O1521" s="200"/>
      <c r="P1521" s="200"/>
      <c r="Q1521" s="200"/>
      <c r="R1521" s="200"/>
      <c r="S1521" s="200"/>
      <c r="T1521" s="201"/>
      <c r="AT1521" s="195" t="s">
        <v>141</v>
      </c>
      <c r="AU1521" s="195" t="s">
        <v>87</v>
      </c>
      <c r="AV1521" s="12" t="s">
        <v>87</v>
      </c>
      <c r="AW1521" s="12" t="s">
        <v>41</v>
      </c>
      <c r="AX1521" s="12" t="s">
        <v>78</v>
      </c>
      <c r="AY1521" s="195" t="s">
        <v>132</v>
      </c>
    </row>
    <row r="1522" spans="2:51" s="12" customFormat="1" ht="13.5">
      <c r="B1522" s="194"/>
      <c r="D1522" s="187" t="s">
        <v>141</v>
      </c>
      <c r="E1522" s="195" t="s">
        <v>5</v>
      </c>
      <c r="F1522" s="196" t="s">
        <v>288</v>
      </c>
      <c r="H1522" s="197">
        <v>-3.39</v>
      </c>
      <c r="I1522" s="198"/>
      <c r="L1522" s="194"/>
      <c r="M1522" s="199"/>
      <c r="N1522" s="200"/>
      <c r="O1522" s="200"/>
      <c r="P1522" s="200"/>
      <c r="Q1522" s="200"/>
      <c r="R1522" s="200"/>
      <c r="S1522" s="200"/>
      <c r="T1522" s="201"/>
      <c r="AT1522" s="195" t="s">
        <v>141</v>
      </c>
      <c r="AU1522" s="195" t="s">
        <v>87</v>
      </c>
      <c r="AV1522" s="12" t="s">
        <v>87</v>
      </c>
      <c r="AW1522" s="12" t="s">
        <v>41</v>
      </c>
      <c r="AX1522" s="12" t="s">
        <v>78</v>
      </c>
      <c r="AY1522" s="195" t="s">
        <v>132</v>
      </c>
    </row>
    <row r="1523" spans="2:51" s="12" customFormat="1" ht="13.5">
      <c r="B1523" s="194"/>
      <c r="D1523" s="187" t="s">
        <v>141</v>
      </c>
      <c r="E1523" s="195" t="s">
        <v>5</v>
      </c>
      <c r="F1523" s="196" t="s">
        <v>289</v>
      </c>
      <c r="H1523" s="197">
        <v>-1.637</v>
      </c>
      <c r="I1523" s="198"/>
      <c r="L1523" s="194"/>
      <c r="M1523" s="199"/>
      <c r="N1523" s="200"/>
      <c r="O1523" s="200"/>
      <c r="P1523" s="200"/>
      <c r="Q1523" s="200"/>
      <c r="R1523" s="200"/>
      <c r="S1523" s="200"/>
      <c r="T1523" s="201"/>
      <c r="AT1523" s="195" t="s">
        <v>141</v>
      </c>
      <c r="AU1523" s="195" t="s">
        <v>87</v>
      </c>
      <c r="AV1523" s="12" t="s">
        <v>87</v>
      </c>
      <c r="AW1523" s="12" t="s">
        <v>41</v>
      </c>
      <c r="AX1523" s="12" t="s">
        <v>78</v>
      </c>
      <c r="AY1523" s="195" t="s">
        <v>132</v>
      </c>
    </row>
    <row r="1524" spans="2:51" s="12" customFormat="1" ht="13.5">
      <c r="B1524" s="194"/>
      <c r="D1524" s="187" t="s">
        <v>141</v>
      </c>
      <c r="E1524" s="195" t="s">
        <v>5</v>
      </c>
      <c r="F1524" s="196" t="s">
        <v>290</v>
      </c>
      <c r="H1524" s="197">
        <v>-3.702</v>
      </c>
      <c r="I1524" s="198"/>
      <c r="L1524" s="194"/>
      <c r="M1524" s="199"/>
      <c r="N1524" s="200"/>
      <c r="O1524" s="200"/>
      <c r="P1524" s="200"/>
      <c r="Q1524" s="200"/>
      <c r="R1524" s="200"/>
      <c r="S1524" s="200"/>
      <c r="T1524" s="201"/>
      <c r="AT1524" s="195" t="s">
        <v>141</v>
      </c>
      <c r="AU1524" s="195" t="s">
        <v>87</v>
      </c>
      <c r="AV1524" s="12" t="s">
        <v>87</v>
      </c>
      <c r="AW1524" s="12" t="s">
        <v>41</v>
      </c>
      <c r="AX1524" s="12" t="s">
        <v>78</v>
      </c>
      <c r="AY1524" s="195" t="s">
        <v>132</v>
      </c>
    </row>
    <row r="1525" spans="2:51" s="12" customFormat="1" ht="13.5">
      <c r="B1525" s="194"/>
      <c r="D1525" s="187" t="s">
        <v>141</v>
      </c>
      <c r="E1525" s="195" t="s">
        <v>5</v>
      </c>
      <c r="F1525" s="196" t="s">
        <v>291</v>
      </c>
      <c r="H1525" s="197">
        <v>-1.788</v>
      </c>
      <c r="I1525" s="198"/>
      <c r="L1525" s="194"/>
      <c r="M1525" s="199"/>
      <c r="N1525" s="200"/>
      <c r="O1525" s="200"/>
      <c r="P1525" s="200"/>
      <c r="Q1525" s="200"/>
      <c r="R1525" s="200"/>
      <c r="S1525" s="200"/>
      <c r="T1525" s="201"/>
      <c r="AT1525" s="195" t="s">
        <v>141</v>
      </c>
      <c r="AU1525" s="195" t="s">
        <v>87</v>
      </c>
      <c r="AV1525" s="12" t="s">
        <v>87</v>
      </c>
      <c r="AW1525" s="12" t="s">
        <v>41</v>
      </c>
      <c r="AX1525" s="12" t="s">
        <v>78</v>
      </c>
      <c r="AY1525" s="195" t="s">
        <v>132</v>
      </c>
    </row>
    <row r="1526" spans="2:51" s="12" customFormat="1" ht="13.5">
      <c r="B1526" s="194"/>
      <c r="D1526" s="187" t="s">
        <v>141</v>
      </c>
      <c r="E1526" s="195" t="s">
        <v>5</v>
      </c>
      <c r="F1526" s="196" t="s">
        <v>292</v>
      </c>
      <c r="H1526" s="197">
        <v>-11.16</v>
      </c>
      <c r="I1526" s="198"/>
      <c r="L1526" s="194"/>
      <c r="M1526" s="199"/>
      <c r="N1526" s="200"/>
      <c r="O1526" s="200"/>
      <c r="P1526" s="200"/>
      <c r="Q1526" s="200"/>
      <c r="R1526" s="200"/>
      <c r="S1526" s="200"/>
      <c r="T1526" s="201"/>
      <c r="AT1526" s="195" t="s">
        <v>141</v>
      </c>
      <c r="AU1526" s="195" t="s">
        <v>87</v>
      </c>
      <c r="AV1526" s="12" t="s">
        <v>87</v>
      </c>
      <c r="AW1526" s="12" t="s">
        <v>41</v>
      </c>
      <c r="AX1526" s="12" t="s">
        <v>78</v>
      </c>
      <c r="AY1526" s="195" t="s">
        <v>132</v>
      </c>
    </row>
    <row r="1527" spans="2:51" s="13" customFormat="1" ht="13.5">
      <c r="B1527" s="202"/>
      <c r="D1527" s="187" t="s">
        <v>141</v>
      </c>
      <c r="E1527" s="203" t="s">
        <v>5</v>
      </c>
      <c r="F1527" s="204" t="s">
        <v>150</v>
      </c>
      <c r="H1527" s="205">
        <v>110.233</v>
      </c>
      <c r="I1527" s="206"/>
      <c r="L1527" s="202"/>
      <c r="M1527" s="207"/>
      <c r="N1527" s="208"/>
      <c r="O1527" s="208"/>
      <c r="P1527" s="208"/>
      <c r="Q1527" s="208"/>
      <c r="R1527" s="208"/>
      <c r="S1527" s="208"/>
      <c r="T1527" s="209"/>
      <c r="AT1527" s="203" t="s">
        <v>141</v>
      </c>
      <c r="AU1527" s="203" t="s">
        <v>87</v>
      </c>
      <c r="AV1527" s="13" t="s">
        <v>151</v>
      </c>
      <c r="AW1527" s="13" t="s">
        <v>41</v>
      </c>
      <c r="AX1527" s="13" t="s">
        <v>78</v>
      </c>
      <c r="AY1527" s="203" t="s">
        <v>132</v>
      </c>
    </row>
    <row r="1528" spans="2:51" s="11" customFormat="1" ht="13.5">
      <c r="B1528" s="186"/>
      <c r="D1528" s="187" t="s">
        <v>141</v>
      </c>
      <c r="E1528" s="188" t="s">
        <v>5</v>
      </c>
      <c r="F1528" s="189" t="s">
        <v>293</v>
      </c>
      <c r="H1528" s="188" t="s">
        <v>5</v>
      </c>
      <c r="I1528" s="190"/>
      <c r="L1528" s="186"/>
      <c r="M1528" s="191"/>
      <c r="N1528" s="192"/>
      <c r="O1528" s="192"/>
      <c r="P1528" s="192"/>
      <c r="Q1528" s="192"/>
      <c r="R1528" s="192"/>
      <c r="S1528" s="192"/>
      <c r="T1528" s="193"/>
      <c r="AT1528" s="188" t="s">
        <v>141</v>
      </c>
      <c r="AU1528" s="188" t="s">
        <v>87</v>
      </c>
      <c r="AV1528" s="11" t="s">
        <v>25</v>
      </c>
      <c r="AW1528" s="11" t="s">
        <v>41</v>
      </c>
      <c r="AX1528" s="11" t="s">
        <v>78</v>
      </c>
      <c r="AY1528" s="188" t="s">
        <v>132</v>
      </c>
    </row>
    <row r="1529" spans="2:51" s="12" customFormat="1" ht="13.5">
      <c r="B1529" s="194"/>
      <c r="D1529" s="187" t="s">
        <v>141</v>
      </c>
      <c r="E1529" s="195" t="s">
        <v>5</v>
      </c>
      <c r="F1529" s="196" t="s">
        <v>294</v>
      </c>
      <c r="H1529" s="197">
        <v>103.65</v>
      </c>
      <c r="I1529" s="198"/>
      <c r="L1529" s="194"/>
      <c r="M1529" s="199"/>
      <c r="N1529" s="200"/>
      <c r="O1529" s="200"/>
      <c r="P1529" s="200"/>
      <c r="Q1529" s="200"/>
      <c r="R1529" s="200"/>
      <c r="S1529" s="200"/>
      <c r="T1529" s="201"/>
      <c r="AT1529" s="195" t="s">
        <v>141</v>
      </c>
      <c r="AU1529" s="195" t="s">
        <v>87</v>
      </c>
      <c r="AV1529" s="12" t="s">
        <v>87</v>
      </c>
      <c r="AW1529" s="12" t="s">
        <v>41</v>
      </c>
      <c r="AX1529" s="12" t="s">
        <v>78</v>
      </c>
      <c r="AY1529" s="195" t="s">
        <v>132</v>
      </c>
    </row>
    <row r="1530" spans="2:51" s="12" customFormat="1" ht="13.5">
      <c r="B1530" s="194"/>
      <c r="D1530" s="187" t="s">
        <v>141</v>
      </c>
      <c r="E1530" s="195" t="s">
        <v>5</v>
      </c>
      <c r="F1530" s="196" t="s">
        <v>295</v>
      </c>
      <c r="H1530" s="197">
        <v>-3.24</v>
      </c>
      <c r="I1530" s="198"/>
      <c r="L1530" s="194"/>
      <c r="M1530" s="199"/>
      <c r="N1530" s="200"/>
      <c r="O1530" s="200"/>
      <c r="P1530" s="200"/>
      <c r="Q1530" s="200"/>
      <c r="R1530" s="200"/>
      <c r="S1530" s="200"/>
      <c r="T1530" s="201"/>
      <c r="AT1530" s="195" t="s">
        <v>141</v>
      </c>
      <c r="AU1530" s="195" t="s">
        <v>87</v>
      </c>
      <c r="AV1530" s="12" t="s">
        <v>87</v>
      </c>
      <c r="AW1530" s="12" t="s">
        <v>41</v>
      </c>
      <c r="AX1530" s="12" t="s">
        <v>78</v>
      </c>
      <c r="AY1530" s="195" t="s">
        <v>132</v>
      </c>
    </row>
    <row r="1531" spans="2:51" s="12" customFormat="1" ht="13.5">
      <c r="B1531" s="194"/>
      <c r="D1531" s="187" t="s">
        <v>141</v>
      </c>
      <c r="E1531" s="195" t="s">
        <v>5</v>
      </c>
      <c r="F1531" s="196" t="s">
        <v>296</v>
      </c>
      <c r="H1531" s="197">
        <v>-2.5430000000000001</v>
      </c>
      <c r="I1531" s="198"/>
      <c r="L1531" s="194"/>
      <c r="M1531" s="199"/>
      <c r="N1531" s="200"/>
      <c r="O1531" s="200"/>
      <c r="P1531" s="200"/>
      <c r="Q1531" s="200"/>
      <c r="R1531" s="200"/>
      <c r="S1531" s="200"/>
      <c r="T1531" s="201"/>
      <c r="AT1531" s="195" t="s">
        <v>141</v>
      </c>
      <c r="AU1531" s="195" t="s">
        <v>87</v>
      </c>
      <c r="AV1531" s="12" t="s">
        <v>87</v>
      </c>
      <c r="AW1531" s="12" t="s">
        <v>41</v>
      </c>
      <c r="AX1531" s="12" t="s">
        <v>78</v>
      </c>
      <c r="AY1531" s="195" t="s">
        <v>132</v>
      </c>
    </row>
    <row r="1532" spans="2:51" s="12" customFormat="1" ht="13.5">
      <c r="B1532" s="194"/>
      <c r="D1532" s="187" t="s">
        <v>141</v>
      </c>
      <c r="E1532" s="195" t="s">
        <v>5</v>
      </c>
      <c r="F1532" s="196" t="s">
        <v>297</v>
      </c>
      <c r="H1532" s="197">
        <v>-3.2040000000000002</v>
      </c>
      <c r="I1532" s="198"/>
      <c r="L1532" s="194"/>
      <c r="M1532" s="199"/>
      <c r="N1532" s="200"/>
      <c r="O1532" s="200"/>
      <c r="P1532" s="200"/>
      <c r="Q1532" s="200"/>
      <c r="R1532" s="200"/>
      <c r="S1532" s="200"/>
      <c r="T1532" s="201"/>
      <c r="AT1532" s="195" t="s">
        <v>141</v>
      </c>
      <c r="AU1532" s="195" t="s">
        <v>87</v>
      </c>
      <c r="AV1532" s="12" t="s">
        <v>87</v>
      </c>
      <c r="AW1532" s="12" t="s">
        <v>41</v>
      </c>
      <c r="AX1532" s="12" t="s">
        <v>78</v>
      </c>
      <c r="AY1532" s="195" t="s">
        <v>132</v>
      </c>
    </row>
    <row r="1533" spans="2:51" s="12" customFormat="1" ht="13.5">
      <c r="B1533" s="194"/>
      <c r="D1533" s="187" t="s">
        <v>141</v>
      </c>
      <c r="E1533" s="195" t="s">
        <v>5</v>
      </c>
      <c r="F1533" s="196" t="s">
        <v>298</v>
      </c>
      <c r="H1533" s="197">
        <v>-2.0550000000000002</v>
      </c>
      <c r="I1533" s="198"/>
      <c r="L1533" s="194"/>
      <c r="M1533" s="199"/>
      <c r="N1533" s="200"/>
      <c r="O1533" s="200"/>
      <c r="P1533" s="200"/>
      <c r="Q1533" s="200"/>
      <c r="R1533" s="200"/>
      <c r="S1533" s="200"/>
      <c r="T1533" s="201"/>
      <c r="AT1533" s="195" t="s">
        <v>141</v>
      </c>
      <c r="AU1533" s="195" t="s">
        <v>87</v>
      </c>
      <c r="AV1533" s="12" t="s">
        <v>87</v>
      </c>
      <c r="AW1533" s="12" t="s">
        <v>41</v>
      </c>
      <c r="AX1533" s="12" t="s">
        <v>78</v>
      </c>
      <c r="AY1533" s="195" t="s">
        <v>132</v>
      </c>
    </row>
    <row r="1534" spans="2:51" s="12" customFormat="1" ht="13.5">
      <c r="B1534" s="194"/>
      <c r="D1534" s="187" t="s">
        <v>141</v>
      </c>
      <c r="E1534" s="195" t="s">
        <v>5</v>
      </c>
      <c r="F1534" s="196" t="s">
        <v>299</v>
      </c>
      <c r="H1534" s="197">
        <v>-2.5779999999999998</v>
      </c>
      <c r="I1534" s="198"/>
      <c r="L1534" s="194"/>
      <c r="M1534" s="199"/>
      <c r="N1534" s="200"/>
      <c r="O1534" s="200"/>
      <c r="P1534" s="200"/>
      <c r="Q1534" s="200"/>
      <c r="R1534" s="200"/>
      <c r="S1534" s="200"/>
      <c r="T1534" s="201"/>
      <c r="AT1534" s="195" t="s">
        <v>141</v>
      </c>
      <c r="AU1534" s="195" t="s">
        <v>87</v>
      </c>
      <c r="AV1534" s="12" t="s">
        <v>87</v>
      </c>
      <c r="AW1534" s="12" t="s">
        <v>41</v>
      </c>
      <c r="AX1534" s="12" t="s">
        <v>78</v>
      </c>
      <c r="AY1534" s="195" t="s">
        <v>132</v>
      </c>
    </row>
    <row r="1535" spans="2:51" s="12" customFormat="1" ht="13.5">
      <c r="B1535" s="194"/>
      <c r="D1535" s="187" t="s">
        <v>141</v>
      </c>
      <c r="E1535" s="195" t="s">
        <v>5</v>
      </c>
      <c r="F1535" s="196" t="s">
        <v>300</v>
      </c>
      <c r="H1535" s="197">
        <v>-1.6659999999999999</v>
      </c>
      <c r="I1535" s="198"/>
      <c r="L1535" s="194"/>
      <c r="M1535" s="199"/>
      <c r="N1535" s="200"/>
      <c r="O1535" s="200"/>
      <c r="P1535" s="200"/>
      <c r="Q1535" s="200"/>
      <c r="R1535" s="200"/>
      <c r="S1535" s="200"/>
      <c r="T1535" s="201"/>
      <c r="AT1535" s="195" t="s">
        <v>141</v>
      </c>
      <c r="AU1535" s="195" t="s">
        <v>87</v>
      </c>
      <c r="AV1535" s="12" t="s">
        <v>87</v>
      </c>
      <c r="AW1535" s="12" t="s">
        <v>41</v>
      </c>
      <c r="AX1535" s="12" t="s">
        <v>78</v>
      </c>
      <c r="AY1535" s="195" t="s">
        <v>132</v>
      </c>
    </row>
    <row r="1536" spans="2:51" s="12" customFormat="1" ht="13.5">
      <c r="B1536" s="194"/>
      <c r="D1536" s="187" t="s">
        <v>141</v>
      </c>
      <c r="E1536" s="195" t="s">
        <v>5</v>
      </c>
      <c r="F1536" s="196" t="s">
        <v>301</v>
      </c>
      <c r="H1536" s="197">
        <v>-2.5779999999999998</v>
      </c>
      <c r="I1536" s="198"/>
      <c r="L1536" s="194"/>
      <c r="M1536" s="199"/>
      <c r="N1536" s="200"/>
      <c r="O1536" s="200"/>
      <c r="P1536" s="200"/>
      <c r="Q1536" s="200"/>
      <c r="R1536" s="200"/>
      <c r="S1536" s="200"/>
      <c r="T1536" s="201"/>
      <c r="AT1536" s="195" t="s">
        <v>141</v>
      </c>
      <c r="AU1536" s="195" t="s">
        <v>87</v>
      </c>
      <c r="AV1536" s="12" t="s">
        <v>87</v>
      </c>
      <c r="AW1536" s="12" t="s">
        <v>41</v>
      </c>
      <c r="AX1536" s="12" t="s">
        <v>78</v>
      </c>
      <c r="AY1536" s="195" t="s">
        <v>132</v>
      </c>
    </row>
    <row r="1537" spans="2:51" s="12" customFormat="1" ht="13.5">
      <c r="B1537" s="194"/>
      <c r="D1537" s="187" t="s">
        <v>141</v>
      </c>
      <c r="E1537" s="195" t="s">
        <v>5</v>
      </c>
      <c r="F1537" s="196" t="s">
        <v>302</v>
      </c>
      <c r="H1537" s="197">
        <v>-1.6659999999999999</v>
      </c>
      <c r="I1537" s="198"/>
      <c r="L1537" s="194"/>
      <c r="M1537" s="199"/>
      <c r="N1537" s="200"/>
      <c r="O1537" s="200"/>
      <c r="P1537" s="200"/>
      <c r="Q1537" s="200"/>
      <c r="R1537" s="200"/>
      <c r="S1537" s="200"/>
      <c r="T1537" s="201"/>
      <c r="AT1537" s="195" t="s">
        <v>141</v>
      </c>
      <c r="AU1537" s="195" t="s">
        <v>87</v>
      </c>
      <c r="AV1537" s="12" t="s">
        <v>87</v>
      </c>
      <c r="AW1537" s="12" t="s">
        <v>41</v>
      </c>
      <c r="AX1537" s="12" t="s">
        <v>78</v>
      </c>
      <c r="AY1537" s="195" t="s">
        <v>132</v>
      </c>
    </row>
    <row r="1538" spans="2:51" s="12" customFormat="1" ht="13.5">
      <c r="B1538" s="194"/>
      <c r="D1538" s="187" t="s">
        <v>141</v>
      </c>
      <c r="E1538" s="195" t="s">
        <v>5</v>
      </c>
      <c r="F1538" s="196" t="s">
        <v>303</v>
      </c>
      <c r="H1538" s="197">
        <v>-2.6520000000000001</v>
      </c>
      <c r="I1538" s="198"/>
      <c r="L1538" s="194"/>
      <c r="M1538" s="199"/>
      <c r="N1538" s="200"/>
      <c r="O1538" s="200"/>
      <c r="P1538" s="200"/>
      <c r="Q1538" s="200"/>
      <c r="R1538" s="200"/>
      <c r="S1538" s="200"/>
      <c r="T1538" s="201"/>
      <c r="AT1538" s="195" t="s">
        <v>141</v>
      </c>
      <c r="AU1538" s="195" t="s">
        <v>87</v>
      </c>
      <c r="AV1538" s="12" t="s">
        <v>87</v>
      </c>
      <c r="AW1538" s="12" t="s">
        <v>41</v>
      </c>
      <c r="AX1538" s="12" t="s">
        <v>78</v>
      </c>
      <c r="AY1538" s="195" t="s">
        <v>132</v>
      </c>
    </row>
    <row r="1539" spans="2:51" s="13" customFormat="1" ht="13.5">
      <c r="B1539" s="202"/>
      <c r="D1539" s="187" t="s">
        <v>141</v>
      </c>
      <c r="E1539" s="203" t="s">
        <v>5</v>
      </c>
      <c r="F1539" s="204" t="s">
        <v>150</v>
      </c>
      <c r="H1539" s="205">
        <v>81.468000000000004</v>
      </c>
      <c r="I1539" s="206"/>
      <c r="L1539" s="202"/>
      <c r="M1539" s="207"/>
      <c r="N1539" s="208"/>
      <c r="O1539" s="208"/>
      <c r="P1539" s="208"/>
      <c r="Q1539" s="208"/>
      <c r="R1539" s="208"/>
      <c r="S1539" s="208"/>
      <c r="T1539" s="209"/>
      <c r="AT1539" s="203" t="s">
        <v>141</v>
      </c>
      <c r="AU1539" s="203" t="s">
        <v>87</v>
      </c>
      <c r="AV1539" s="13" t="s">
        <v>151</v>
      </c>
      <c r="AW1539" s="13" t="s">
        <v>41</v>
      </c>
      <c r="AX1539" s="13" t="s">
        <v>78</v>
      </c>
      <c r="AY1539" s="203" t="s">
        <v>132</v>
      </c>
    </row>
    <row r="1540" spans="2:51" s="11" customFormat="1" ht="13.5">
      <c r="B1540" s="186"/>
      <c r="D1540" s="187" t="s">
        <v>141</v>
      </c>
      <c r="E1540" s="188" t="s">
        <v>5</v>
      </c>
      <c r="F1540" s="189" t="s">
        <v>304</v>
      </c>
      <c r="H1540" s="188" t="s">
        <v>5</v>
      </c>
      <c r="I1540" s="190"/>
      <c r="L1540" s="186"/>
      <c r="M1540" s="191"/>
      <c r="N1540" s="192"/>
      <c r="O1540" s="192"/>
      <c r="P1540" s="192"/>
      <c r="Q1540" s="192"/>
      <c r="R1540" s="192"/>
      <c r="S1540" s="192"/>
      <c r="T1540" s="193"/>
      <c r="AT1540" s="188" t="s">
        <v>141</v>
      </c>
      <c r="AU1540" s="188" t="s">
        <v>87</v>
      </c>
      <c r="AV1540" s="11" t="s">
        <v>25</v>
      </c>
      <c r="AW1540" s="11" t="s">
        <v>41</v>
      </c>
      <c r="AX1540" s="11" t="s">
        <v>78</v>
      </c>
      <c r="AY1540" s="188" t="s">
        <v>132</v>
      </c>
    </row>
    <row r="1541" spans="2:51" s="12" customFormat="1" ht="13.5">
      <c r="B1541" s="194"/>
      <c r="D1541" s="187" t="s">
        <v>141</v>
      </c>
      <c r="E1541" s="195" t="s">
        <v>5</v>
      </c>
      <c r="F1541" s="196" t="s">
        <v>305</v>
      </c>
      <c r="H1541" s="197">
        <v>109.47499999999999</v>
      </c>
      <c r="I1541" s="198"/>
      <c r="L1541" s="194"/>
      <c r="M1541" s="199"/>
      <c r="N1541" s="200"/>
      <c r="O1541" s="200"/>
      <c r="P1541" s="200"/>
      <c r="Q1541" s="200"/>
      <c r="R1541" s="200"/>
      <c r="S1541" s="200"/>
      <c r="T1541" s="201"/>
      <c r="AT1541" s="195" t="s">
        <v>141</v>
      </c>
      <c r="AU1541" s="195" t="s">
        <v>87</v>
      </c>
      <c r="AV1541" s="12" t="s">
        <v>87</v>
      </c>
      <c r="AW1541" s="12" t="s">
        <v>41</v>
      </c>
      <c r="AX1541" s="12" t="s">
        <v>78</v>
      </c>
      <c r="AY1541" s="195" t="s">
        <v>132</v>
      </c>
    </row>
    <row r="1542" spans="2:51" s="12" customFormat="1" ht="13.5">
      <c r="B1542" s="194"/>
      <c r="D1542" s="187" t="s">
        <v>141</v>
      </c>
      <c r="E1542" s="195" t="s">
        <v>5</v>
      </c>
      <c r="F1542" s="196" t="s">
        <v>306</v>
      </c>
      <c r="H1542" s="197">
        <v>-1.476</v>
      </c>
      <c r="I1542" s="198"/>
      <c r="L1542" s="194"/>
      <c r="M1542" s="199"/>
      <c r="N1542" s="200"/>
      <c r="O1542" s="200"/>
      <c r="P1542" s="200"/>
      <c r="Q1542" s="200"/>
      <c r="R1542" s="200"/>
      <c r="S1542" s="200"/>
      <c r="T1542" s="201"/>
      <c r="AT1542" s="195" t="s">
        <v>141</v>
      </c>
      <c r="AU1542" s="195" t="s">
        <v>87</v>
      </c>
      <c r="AV1542" s="12" t="s">
        <v>87</v>
      </c>
      <c r="AW1542" s="12" t="s">
        <v>41</v>
      </c>
      <c r="AX1542" s="12" t="s">
        <v>78</v>
      </c>
      <c r="AY1542" s="195" t="s">
        <v>132</v>
      </c>
    </row>
    <row r="1543" spans="2:51" s="12" customFormat="1" ht="13.5">
      <c r="B1543" s="194"/>
      <c r="D1543" s="187" t="s">
        <v>141</v>
      </c>
      <c r="E1543" s="195" t="s">
        <v>5</v>
      </c>
      <c r="F1543" s="196" t="s">
        <v>307</v>
      </c>
      <c r="H1543" s="197">
        <v>-1.476</v>
      </c>
      <c r="I1543" s="198"/>
      <c r="L1543" s="194"/>
      <c r="M1543" s="199"/>
      <c r="N1543" s="200"/>
      <c r="O1543" s="200"/>
      <c r="P1543" s="200"/>
      <c r="Q1543" s="200"/>
      <c r="R1543" s="200"/>
      <c r="S1543" s="200"/>
      <c r="T1543" s="201"/>
      <c r="AT1543" s="195" t="s">
        <v>141</v>
      </c>
      <c r="AU1543" s="195" t="s">
        <v>87</v>
      </c>
      <c r="AV1543" s="12" t="s">
        <v>87</v>
      </c>
      <c r="AW1543" s="12" t="s">
        <v>41</v>
      </c>
      <c r="AX1543" s="12" t="s">
        <v>78</v>
      </c>
      <c r="AY1543" s="195" t="s">
        <v>132</v>
      </c>
    </row>
    <row r="1544" spans="2:51" s="12" customFormat="1" ht="13.5">
      <c r="B1544" s="194"/>
      <c r="D1544" s="187" t="s">
        <v>141</v>
      </c>
      <c r="E1544" s="195" t="s">
        <v>5</v>
      </c>
      <c r="F1544" s="196" t="s">
        <v>308</v>
      </c>
      <c r="H1544" s="197">
        <v>-1.3049999999999999</v>
      </c>
      <c r="I1544" s="198"/>
      <c r="L1544" s="194"/>
      <c r="M1544" s="199"/>
      <c r="N1544" s="200"/>
      <c r="O1544" s="200"/>
      <c r="P1544" s="200"/>
      <c r="Q1544" s="200"/>
      <c r="R1544" s="200"/>
      <c r="S1544" s="200"/>
      <c r="T1544" s="201"/>
      <c r="AT1544" s="195" t="s">
        <v>141</v>
      </c>
      <c r="AU1544" s="195" t="s">
        <v>87</v>
      </c>
      <c r="AV1544" s="12" t="s">
        <v>87</v>
      </c>
      <c r="AW1544" s="12" t="s">
        <v>41</v>
      </c>
      <c r="AX1544" s="12" t="s">
        <v>78</v>
      </c>
      <c r="AY1544" s="195" t="s">
        <v>132</v>
      </c>
    </row>
    <row r="1545" spans="2:51" s="12" customFormat="1" ht="13.5">
      <c r="B1545" s="194"/>
      <c r="D1545" s="187" t="s">
        <v>141</v>
      </c>
      <c r="E1545" s="195" t="s">
        <v>5</v>
      </c>
      <c r="F1545" s="196" t="s">
        <v>309</v>
      </c>
      <c r="H1545" s="197">
        <v>-1.3049999999999999</v>
      </c>
      <c r="I1545" s="198"/>
      <c r="L1545" s="194"/>
      <c r="M1545" s="199"/>
      <c r="N1545" s="200"/>
      <c r="O1545" s="200"/>
      <c r="P1545" s="200"/>
      <c r="Q1545" s="200"/>
      <c r="R1545" s="200"/>
      <c r="S1545" s="200"/>
      <c r="T1545" s="201"/>
      <c r="AT1545" s="195" t="s">
        <v>141</v>
      </c>
      <c r="AU1545" s="195" t="s">
        <v>87</v>
      </c>
      <c r="AV1545" s="12" t="s">
        <v>87</v>
      </c>
      <c r="AW1545" s="12" t="s">
        <v>41</v>
      </c>
      <c r="AX1545" s="12" t="s">
        <v>78</v>
      </c>
      <c r="AY1545" s="195" t="s">
        <v>132</v>
      </c>
    </row>
    <row r="1546" spans="2:51" s="13" customFormat="1" ht="13.5">
      <c r="B1546" s="202"/>
      <c r="D1546" s="187" t="s">
        <v>141</v>
      </c>
      <c r="E1546" s="203" t="s">
        <v>5</v>
      </c>
      <c r="F1546" s="204" t="s">
        <v>150</v>
      </c>
      <c r="H1546" s="205">
        <v>103.913</v>
      </c>
      <c r="I1546" s="206"/>
      <c r="L1546" s="202"/>
      <c r="M1546" s="207"/>
      <c r="N1546" s="208"/>
      <c r="O1546" s="208"/>
      <c r="P1546" s="208"/>
      <c r="Q1546" s="208"/>
      <c r="R1546" s="208"/>
      <c r="S1546" s="208"/>
      <c r="T1546" s="209"/>
      <c r="AT1546" s="203" t="s">
        <v>141</v>
      </c>
      <c r="AU1546" s="203" t="s">
        <v>87</v>
      </c>
      <c r="AV1546" s="13" t="s">
        <v>151</v>
      </c>
      <c r="AW1546" s="13" t="s">
        <v>41</v>
      </c>
      <c r="AX1546" s="13" t="s">
        <v>78</v>
      </c>
      <c r="AY1546" s="203" t="s">
        <v>132</v>
      </c>
    </row>
    <row r="1547" spans="2:51" s="11" customFormat="1" ht="13.5">
      <c r="B1547" s="186"/>
      <c r="D1547" s="187" t="s">
        <v>141</v>
      </c>
      <c r="E1547" s="188" t="s">
        <v>5</v>
      </c>
      <c r="F1547" s="189" t="s">
        <v>310</v>
      </c>
      <c r="H1547" s="188" t="s">
        <v>5</v>
      </c>
      <c r="I1547" s="190"/>
      <c r="L1547" s="186"/>
      <c r="M1547" s="191"/>
      <c r="N1547" s="192"/>
      <c r="O1547" s="192"/>
      <c r="P1547" s="192"/>
      <c r="Q1547" s="192"/>
      <c r="R1547" s="192"/>
      <c r="S1547" s="192"/>
      <c r="T1547" s="193"/>
      <c r="AT1547" s="188" t="s">
        <v>141</v>
      </c>
      <c r="AU1547" s="188" t="s">
        <v>87</v>
      </c>
      <c r="AV1547" s="11" t="s">
        <v>25</v>
      </c>
      <c r="AW1547" s="11" t="s">
        <v>41</v>
      </c>
      <c r="AX1547" s="11" t="s">
        <v>78</v>
      </c>
      <c r="AY1547" s="188" t="s">
        <v>132</v>
      </c>
    </row>
    <row r="1548" spans="2:51" s="12" customFormat="1" ht="13.5">
      <c r="B1548" s="194"/>
      <c r="D1548" s="187" t="s">
        <v>141</v>
      </c>
      <c r="E1548" s="195" t="s">
        <v>5</v>
      </c>
      <c r="F1548" s="196" t="s">
        <v>311</v>
      </c>
      <c r="H1548" s="197">
        <v>216.25</v>
      </c>
      <c r="I1548" s="198"/>
      <c r="L1548" s="194"/>
      <c r="M1548" s="199"/>
      <c r="N1548" s="200"/>
      <c r="O1548" s="200"/>
      <c r="P1548" s="200"/>
      <c r="Q1548" s="200"/>
      <c r="R1548" s="200"/>
      <c r="S1548" s="200"/>
      <c r="T1548" s="201"/>
      <c r="AT1548" s="195" t="s">
        <v>141</v>
      </c>
      <c r="AU1548" s="195" t="s">
        <v>87</v>
      </c>
      <c r="AV1548" s="12" t="s">
        <v>87</v>
      </c>
      <c r="AW1548" s="12" t="s">
        <v>41</v>
      </c>
      <c r="AX1548" s="12" t="s">
        <v>78</v>
      </c>
      <c r="AY1548" s="195" t="s">
        <v>132</v>
      </c>
    </row>
    <row r="1549" spans="2:51" s="12" customFormat="1" ht="13.5">
      <c r="B1549" s="194"/>
      <c r="D1549" s="187" t="s">
        <v>141</v>
      </c>
      <c r="E1549" s="195" t="s">
        <v>5</v>
      </c>
      <c r="F1549" s="196" t="s">
        <v>312</v>
      </c>
      <c r="H1549" s="197">
        <v>-13.462999999999999</v>
      </c>
      <c r="I1549" s="198"/>
      <c r="L1549" s="194"/>
      <c r="M1549" s="199"/>
      <c r="N1549" s="200"/>
      <c r="O1549" s="200"/>
      <c r="P1549" s="200"/>
      <c r="Q1549" s="200"/>
      <c r="R1549" s="200"/>
      <c r="S1549" s="200"/>
      <c r="T1549" s="201"/>
      <c r="AT1549" s="195" t="s">
        <v>141</v>
      </c>
      <c r="AU1549" s="195" t="s">
        <v>87</v>
      </c>
      <c r="AV1549" s="12" t="s">
        <v>87</v>
      </c>
      <c r="AW1549" s="12" t="s">
        <v>41</v>
      </c>
      <c r="AX1549" s="12" t="s">
        <v>78</v>
      </c>
      <c r="AY1549" s="195" t="s">
        <v>132</v>
      </c>
    </row>
    <row r="1550" spans="2:51" s="12" customFormat="1" ht="13.5">
      <c r="B1550" s="194"/>
      <c r="D1550" s="187" t="s">
        <v>141</v>
      </c>
      <c r="E1550" s="195" t="s">
        <v>5</v>
      </c>
      <c r="F1550" s="196" t="s">
        <v>313</v>
      </c>
      <c r="H1550" s="197">
        <v>-18.32</v>
      </c>
      <c r="I1550" s="198"/>
      <c r="L1550" s="194"/>
      <c r="M1550" s="199"/>
      <c r="N1550" s="200"/>
      <c r="O1550" s="200"/>
      <c r="P1550" s="200"/>
      <c r="Q1550" s="200"/>
      <c r="R1550" s="200"/>
      <c r="S1550" s="200"/>
      <c r="T1550" s="201"/>
      <c r="AT1550" s="195" t="s">
        <v>141</v>
      </c>
      <c r="AU1550" s="195" t="s">
        <v>87</v>
      </c>
      <c r="AV1550" s="12" t="s">
        <v>87</v>
      </c>
      <c r="AW1550" s="12" t="s">
        <v>41</v>
      </c>
      <c r="AX1550" s="12" t="s">
        <v>78</v>
      </c>
      <c r="AY1550" s="195" t="s">
        <v>132</v>
      </c>
    </row>
    <row r="1551" spans="2:51" s="12" customFormat="1" ht="13.5">
      <c r="B1551" s="194"/>
      <c r="D1551" s="187" t="s">
        <v>141</v>
      </c>
      <c r="E1551" s="195" t="s">
        <v>5</v>
      </c>
      <c r="F1551" s="196" t="s">
        <v>314</v>
      </c>
      <c r="H1551" s="197">
        <v>-15.071999999999999</v>
      </c>
      <c r="I1551" s="198"/>
      <c r="L1551" s="194"/>
      <c r="M1551" s="199"/>
      <c r="N1551" s="200"/>
      <c r="O1551" s="200"/>
      <c r="P1551" s="200"/>
      <c r="Q1551" s="200"/>
      <c r="R1551" s="200"/>
      <c r="S1551" s="200"/>
      <c r="T1551" s="201"/>
      <c r="AT1551" s="195" t="s">
        <v>141</v>
      </c>
      <c r="AU1551" s="195" t="s">
        <v>87</v>
      </c>
      <c r="AV1551" s="12" t="s">
        <v>87</v>
      </c>
      <c r="AW1551" s="12" t="s">
        <v>41</v>
      </c>
      <c r="AX1551" s="12" t="s">
        <v>78</v>
      </c>
      <c r="AY1551" s="195" t="s">
        <v>132</v>
      </c>
    </row>
    <row r="1552" spans="2:51" s="12" customFormat="1" ht="13.5">
      <c r="B1552" s="194"/>
      <c r="D1552" s="187" t="s">
        <v>141</v>
      </c>
      <c r="E1552" s="195" t="s">
        <v>5</v>
      </c>
      <c r="F1552" s="196" t="s">
        <v>315</v>
      </c>
      <c r="H1552" s="197">
        <v>-15.071999999999999</v>
      </c>
      <c r="I1552" s="198"/>
      <c r="L1552" s="194"/>
      <c r="M1552" s="199"/>
      <c r="N1552" s="200"/>
      <c r="O1552" s="200"/>
      <c r="P1552" s="200"/>
      <c r="Q1552" s="200"/>
      <c r="R1552" s="200"/>
      <c r="S1552" s="200"/>
      <c r="T1552" s="201"/>
      <c r="AT1552" s="195" t="s">
        <v>141</v>
      </c>
      <c r="AU1552" s="195" t="s">
        <v>87</v>
      </c>
      <c r="AV1552" s="12" t="s">
        <v>87</v>
      </c>
      <c r="AW1552" s="12" t="s">
        <v>41</v>
      </c>
      <c r="AX1552" s="12" t="s">
        <v>78</v>
      </c>
      <c r="AY1552" s="195" t="s">
        <v>132</v>
      </c>
    </row>
    <row r="1553" spans="2:65" s="12" customFormat="1" ht="13.5">
      <c r="B1553" s="194"/>
      <c r="D1553" s="187" t="s">
        <v>141</v>
      </c>
      <c r="E1553" s="195" t="s">
        <v>5</v>
      </c>
      <c r="F1553" s="196" t="s">
        <v>316</v>
      </c>
      <c r="H1553" s="197">
        <v>-15.646000000000001</v>
      </c>
      <c r="I1553" s="198"/>
      <c r="L1553" s="194"/>
      <c r="M1553" s="199"/>
      <c r="N1553" s="200"/>
      <c r="O1553" s="200"/>
      <c r="P1553" s="200"/>
      <c r="Q1553" s="200"/>
      <c r="R1553" s="200"/>
      <c r="S1553" s="200"/>
      <c r="T1553" s="201"/>
      <c r="AT1553" s="195" t="s">
        <v>141</v>
      </c>
      <c r="AU1553" s="195" t="s">
        <v>87</v>
      </c>
      <c r="AV1553" s="12" t="s">
        <v>87</v>
      </c>
      <c r="AW1553" s="12" t="s">
        <v>41</v>
      </c>
      <c r="AX1553" s="12" t="s">
        <v>78</v>
      </c>
      <c r="AY1553" s="195" t="s">
        <v>132</v>
      </c>
    </row>
    <row r="1554" spans="2:65" s="12" customFormat="1" ht="13.5">
      <c r="B1554" s="194"/>
      <c r="D1554" s="187" t="s">
        <v>141</v>
      </c>
      <c r="E1554" s="195" t="s">
        <v>5</v>
      </c>
      <c r="F1554" s="196" t="s">
        <v>317</v>
      </c>
      <c r="H1554" s="197">
        <v>-9.2750000000000004</v>
      </c>
      <c r="I1554" s="198"/>
      <c r="L1554" s="194"/>
      <c r="M1554" s="199"/>
      <c r="N1554" s="200"/>
      <c r="O1554" s="200"/>
      <c r="P1554" s="200"/>
      <c r="Q1554" s="200"/>
      <c r="R1554" s="200"/>
      <c r="S1554" s="200"/>
      <c r="T1554" s="201"/>
      <c r="AT1554" s="195" t="s">
        <v>141</v>
      </c>
      <c r="AU1554" s="195" t="s">
        <v>87</v>
      </c>
      <c r="AV1554" s="12" t="s">
        <v>87</v>
      </c>
      <c r="AW1554" s="12" t="s">
        <v>41</v>
      </c>
      <c r="AX1554" s="12" t="s">
        <v>78</v>
      </c>
      <c r="AY1554" s="195" t="s">
        <v>132</v>
      </c>
    </row>
    <row r="1555" spans="2:65" s="13" customFormat="1" ht="13.5">
      <c r="B1555" s="202"/>
      <c r="D1555" s="187" t="s">
        <v>141</v>
      </c>
      <c r="E1555" s="203" t="s">
        <v>5</v>
      </c>
      <c r="F1555" s="204" t="s">
        <v>150</v>
      </c>
      <c r="H1555" s="205">
        <v>129.40199999999999</v>
      </c>
      <c r="I1555" s="206"/>
      <c r="L1555" s="202"/>
      <c r="M1555" s="207"/>
      <c r="N1555" s="208"/>
      <c r="O1555" s="208"/>
      <c r="P1555" s="208"/>
      <c r="Q1555" s="208"/>
      <c r="R1555" s="208"/>
      <c r="S1555" s="208"/>
      <c r="T1555" s="209"/>
      <c r="AT1555" s="203" t="s">
        <v>141</v>
      </c>
      <c r="AU1555" s="203" t="s">
        <v>87</v>
      </c>
      <c r="AV1555" s="13" t="s">
        <v>151</v>
      </c>
      <c r="AW1555" s="13" t="s">
        <v>41</v>
      </c>
      <c r="AX1555" s="13" t="s">
        <v>78</v>
      </c>
      <c r="AY1555" s="203" t="s">
        <v>132</v>
      </c>
    </row>
    <row r="1556" spans="2:65" s="11" customFormat="1" ht="13.5">
      <c r="B1556" s="186"/>
      <c r="D1556" s="187" t="s">
        <v>141</v>
      </c>
      <c r="E1556" s="188" t="s">
        <v>5</v>
      </c>
      <c r="F1556" s="189" t="s">
        <v>321</v>
      </c>
      <c r="H1556" s="188" t="s">
        <v>5</v>
      </c>
      <c r="I1556" s="190"/>
      <c r="L1556" s="186"/>
      <c r="M1556" s="191"/>
      <c r="N1556" s="192"/>
      <c r="O1556" s="192"/>
      <c r="P1556" s="192"/>
      <c r="Q1556" s="192"/>
      <c r="R1556" s="192"/>
      <c r="S1556" s="192"/>
      <c r="T1556" s="193"/>
      <c r="AT1556" s="188" t="s">
        <v>141</v>
      </c>
      <c r="AU1556" s="188" t="s">
        <v>87</v>
      </c>
      <c r="AV1556" s="11" t="s">
        <v>25</v>
      </c>
      <c r="AW1556" s="11" t="s">
        <v>41</v>
      </c>
      <c r="AX1556" s="11" t="s">
        <v>78</v>
      </c>
      <c r="AY1556" s="188" t="s">
        <v>132</v>
      </c>
    </row>
    <row r="1557" spans="2:65" s="12" customFormat="1" ht="13.5">
      <c r="B1557" s="194"/>
      <c r="D1557" s="187" t="s">
        <v>141</v>
      </c>
      <c r="E1557" s="195" t="s">
        <v>5</v>
      </c>
      <c r="F1557" s="196" t="s">
        <v>322</v>
      </c>
      <c r="H1557" s="197">
        <v>190.96</v>
      </c>
      <c r="I1557" s="198"/>
      <c r="L1557" s="194"/>
      <c r="M1557" s="199"/>
      <c r="N1557" s="200"/>
      <c r="O1557" s="200"/>
      <c r="P1557" s="200"/>
      <c r="Q1557" s="200"/>
      <c r="R1557" s="200"/>
      <c r="S1557" s="200"/>
      <c r="T1557" s="201"/>
      <c r="AT1557" s="195" t="s">
        <v>141</v>
      </c>
      <c r="AU1557" s="195" t="s">
        <v>87</v>
      </c>
      <c r="AV1557" s="12" t="s">
        <v>87</v>
      </c>
      <c r="AW1557" s="12" t="s">
        <v>41</v>
      </c>
      <c r="AX1557" s="12" t="s">
        <v>78</v>
      </c>
      <c r="AY1557" s="195" t="s">
        <v>132</v>
      </c>
    </row>
    <row r="1558" spans="2:65" s="12" customFormat="1" ht="13.5">
      <c r="B1558" s="194"/>
      <c r="D1558" s="187" t="s">
        <v>141</v>
      </c>
      <c r="E1558" s="195" t="s">
        <v>5</v>
      </c>
      <c r="F1558" s="196" t="s">
        <v>323</v>
      </c>
      <c r="H1558" s="197">
        <v>-1.08</v>
      </c>
      <c r="I1558" s="198"/>
      <c r="L1558" s="194"/>
      <c r="M1558" s="199"/>
      <c r="N1558" s="200"/>
      <c r="O1558" s="200"/>
      <c r="P1558" s="200"/>
      <c r="Q1558" s="200"/>
      <c r="R1558" s="200"/>
      <c r="S1558" s="200"/>
      <c r="T1558" s="201"/>
      <c r="AT1558" s="195" t="s">
        <v>141</v>
      </c>
      <c r="AU1558" s="195" t="s">
        <v>87</v>
      </c>
      <c r="AV1558" s="12" t="s">
        <v>87</v>
      </c>
      <c r="AW1558" s="12" t="s">
        <v>41</v>
      </c>
      <c r="AX1558" s="12" t="s">
        <v>78</v>
      </c>
      <c r="AY1558" s="195" t="s">
        <v>132</v>
      </c>
    </row>
    <row r="1559" spans="2:65" s="12" customFormat="1" ht="13.5">
      <c r="B1559" s="194"/>
      <c r="D1559" s="187" t="s">
        <v>141</v>
      </c>
      <c r="E1559" s="195" t="s">
        <v>5</v>
      </c>
      <c r="F1559" s="196" t="s">
        <v>324</v>
      </c>
      <c r="H1559" s="197">
        <v>-1.08</v>
      </c>
      <c r="I1559" s="198"/>
      <c r="L1559" s="194"/>
      <c r="M1559" s="199"/>
      <c r="N1559" s="200"/>
      <c r="O1559" s="200"/>
      <c r="P1559" s="200"/>
      <c r="Q1559" s="200"/>
      <c r="R1559" s="200"/>
      <c r="S1559" s="200"/>
      <c r="T1559" s="201"/>
      <c r="AT1559" s="195" t="s">
        <v>141</v>
      </c>
      <c r="AU1559" s="195" t="s">
        <v>87</v>
      </c>
      <c r="AV1559" s="12" t="s">
        <v>87</v>
      </c>
      <c r="AW1559" s="12" t="s">
        <v>41</v>
      </c>
      <c r="AX1559" s="12" t="s">
        <v>78</v>
      </c>
      <c r="AY1559" s="195" t="s">
        <v>132</v>
      </c>
    </row>
    <row r="1560" spans="2:65" s="12" customFormat="1" ht="13.5">
      <c r="B1560" s="194"/>
      <c r="D1560" s="187" t="s">
        <v>141</v>
      </c>
      <c r="E1560" s="195" t="s">
        <v>5</v>
      </c>
      <c r="F1560" s="196" t="s">
        <v>325</v>
      </c>
      <c r="H1560" s="197">
        <v>-1.88</v>
      </c>
      <c r="I1560" s="198"/>
      <c r="L1560" s="194"/>
      <c r="M1560" s="199"/>
      <c r="N1560" s="200"/>
      <c r="O1560" s="200"/>
      <c r="P1560" s="200"/>
      <c r="Q1560" s="200"/>
      <c r="R1560" s="200"/>
      <c r="S1560" s="200"/>
      <c r="T1560" s="201"/>
      <c r="AT1560" s="195" t="s">
        <v>141</v>
      </c>
      <c r="AU1560" s="195" t="s">
        <v>87</v>
      </c>
      <c r="AV1560" s="12" t="s">
        <v>87</v>
      </c>
      <c r="AW1560" s="12" t="s">
        <v>41</v>
      </c>
      <c r="AX1560" s="12" t="s">
        <v>78</v>
      </c>
      <c r="AY1560" s="195" t="s">
        <v>132</v>
      </c>
    </row>
    <row r="1561" spans="2:65" s="12" customFormat="1" ht="13.5">
      <c r="B1561" s="194"/>
      <c r="D1561" s="187" t="s">
        <v>141</v>
      </c>
      <c r="E1561" s="195" t="s">
        <v>5</v>
      </c>
      <c r="F1561" s="196" t="s">
        <v>326</v>
      </c>
      <c r="H1561" s="197">
        <v>-0.81</v>
      </c>
      <c r="I1561" s="198"/>
      <c r="L1561" s="194"/>
      <c r="M1561" s="199"/>
      <c r="N1561" s="200"/>
      <c r="O1561" s="200"/>
      <c r="P1561" s="200"/>
      <c r="Q1561" s="200"/>
      <c r="R1561" s="200"/>
      <c r="S1561" s="200"/>
      <c r="T1561" s="201"/>
      <c r="AT1561" s="195" t="s">
        <v>141</v>
      </c>
      <c r="AU1561" s="195" t="s">
        <v>87</v>
      </c>
      <c r="AV1561" s="12" t="s">
        <v>87</v>
      </c>
      <c r="AW1561" s="12" t="s">
        <v>41</v>
      </c>
      <c r="AX1561" s="12" t="s">
        <v>78</v>
      </c>
      <c r="AY1561" s="195" t="s">
        <v>132</v>
      </c>
    </row>
    <row r="1562" spans="2:65" s="12" customFormat="1" ht="13.5">
      <c r="B1562" s="194"/>
      <c r="D1562" s="187" t="s">
        <v>141</v>
      </c>
      <c r="E1562" s="195" t="s">
        <v>5</v>
      </c>
      <c r="F1562" s="196" t="s">
        <v>327</v>
      </c>
      <c r="H1562" s="197">
        <v>-1.55</v>
      </c>
      <c r="I1562" s="198"/>
      <c r="L1562" s="194"/>
      <c r="M1562" s="199"/>
      <c r="N1562" s="200"/>
      <c r="O1562" s="200"/>
      <c r="P1562" s="200"/>
      <c r="Q1562" s="200"/>
      <c r="R1562" s="200"/>
      <c r="S1562" s="200"/>
      <c r="T1562" s="201"/>
      <c r="AT1562" s="195" t="s">
        <v>141</v>
      </c>
      <c r="AU1562" s="195" t="s">
        <v>87</v>
      </c>
      <c r="AV1562" s="12" t="s">
        <v>87</v>
      </c>
      <c r="AW1562" s="12" t="s">
        <v>41</v>
      </c>
      <c r="AX1562" s="12" t="s">
        <v>78</v>
      </c>
      <c r="AY1562" s="195" t="s">
        <v>132</v>
      </c>
    </row>
    <row r="1563" spans="2:65" s="13" customFormat="1" ht="13.5">
      <c r="B1563" s="202"/>
      <c r="D1563" s="187" t="s">
        <v>141</v>
      </c>
      <c r="E1563" s="203" t="s">
        <v>5</v>
      </c>
      <c r="F1563" s="204" t="s">
        <v>150</v>
      </c>
      <c r="H1563" s="205">
        <v>184.56</v>
      </c>
      <c r="I1563" s="206"/>
      <c r="L1563" s="202"/>
      <c r="M1563" s="207"/>
      <c r="N1563" s="208"/>
      <c r="O1563" s="208"/>
      <c r="P1563" s="208"/>
      <c r="Q1563" s="208"/>
      <c r="R1563" s="208"/>
      <c r="S1563" s="208"/>
      <c r="T1563" s="209"/>
      <c r="AT1563" s="203" t="s">
        <v>141</v>
      </c>
      <c r="AU1563" s="203" t="s">
        <v>87</v>
      </c>
      <c r="AV1563" s="13" t="s">
        <v>151</v>
      </c>
      <c r="AW1563" s="13" t="s">
        <v>41</v>
      </c>
      <c r="AX1563" s="13" t="s">
        <v>78</v>
      </c>
      <c r="AY1563" s="203" t="s">
        <v>132</v>
      </c>
    </row>
    <row r="1564" spans="2:65" s="14" customFormat="1" ht="13.5">
      <c r="B1564" s="210"/>
      <c r="D1564" s="187" t="s">
        <v>141</v>
      </c>
      <c r="E1564" s="211" t="s">
        <v>5</v>
      </c>
      <c r="F1564" s="212" t="s">
        <v>160</v>
      </c>
      <c r="H1564" s="213">
        <v>609.57600000000002</v>
      </c>
      <c r="I1564" s="214"/>
      <c r="L1564" s="210"/>
      <c r="M1564" s="215"/>
      <c r="N1564" s="216"/>
      <c r="O1564" s="216"/>
      <c r="P1564" s="216"/>
      <c r="Q1564" s="216"/>
      <c r="R1564" s="216"/>
      <c r="S1564" s="216"/>
      <c r="T1564" s="217"/>
      <c r="AT1564" s="211" t="s">
        <v>141</v>
      </c>
      <c r="AU1564" s="211" t="s">
        <v>87</v>
      </c>
      <c r="AV1564" s="14" t="s">
        <v>139</v>
      </c>
      <c r="AW1564" s="14" t="s">
        <v>41</v>
      </c>
      <c r="AX1564" s="14" t="s">
        <v>25</v>
      </c>
      <c r="AY1564" s="211" t="s">
        <v>132</v>
      </c>
    </row>
    <row r="1565" spans="2:65" s="1" customFormat="1" ht="16.5" customHeight="1">
      <c r="B1565" s="173"/>
      <c r="C1565" s="174" t="s">
        <v>1640</v>
      </c>
      <c r="D1565" s="174" t="s">
        <v>135</v>
      </c>
      <c r="E1565" s="175" t="s">
        <v>1641</v>
      </c>
      <c r="F1565" s="176" t="s">
        <v>1642</v>
      </c>
      <c r="G1565" s="177" t="s">
        <v>167</v>
      </c>
      <c r="H1565" s="178">
        <v>126.57</v>
      </c>
      <c r="I1565" s="179"/>
      <c r="J1565" s="180">
        <f>ROUND(I1565*H1565,2)</f>
        <v>0</v>
      </c>
      <c r="K1565" s="176" t="s">
        <v>5</v>
      </c>
      <c r="L1565" s="42"/>
      <c r="M1565" s="181" t="s">
        <v>5</v>
      </c>
      <c r="N1565" s="182" t="s">
        <v>49</v>
      </c>
      <c r="O1565" s="43"/>
      <c r="P1565" s="183">
        <f>O1565*H1565</f>
        <v>0</v>
      </c>
      <c r="Q1565" s="183">
        <v>2.4000000000000001E-4</v>
      </c>
      <c r="R1565" s="183">
        <f>Q1565*H1565</f>
        <v>3.0376799999999999E-2</v>
      </c>
      <c r="S1565" s="183">
        <v>0</v>
      </c>
      <c r="T1565" s="184">
        <f>S1565*H1565</f>
        <v>0</v>
      </c>
      <c r="AR1565" s="24" t="s">
        <v>461</v>
      </c>
      <c r="AT1565" s="24" t="s">
        <v>135</v>
      </c>
      <c r="AU1565" s="24" t="s">
        <v>87</v>
      </c>
      <c r="AY1565" s="24" t="s">
        <v>132</v>
      </c>
      <c r="BE1565" s="185">
        <f>IF(N1565="základní",J1565,0)</f>
        <v>0</v>
      </c>
      <c r="BF1565" s="185">
        <f>IF(N1565="snížená",J1565,0)</f>
        <v>0</v>
      </c>
      <c r="BG1565" s="185">
        <f>IF(N1565="zákl. přenesená",J1565,0)</f>
        <v>0</v>
      </c>
      <c r="BH1565" s="185">
        <f>IF(N1565="sníž. přenesená",J1565,0)</f>
        <v>0</v>
      </c>
      <c r="BI1565" s="185">
        <f>IF(N1565="nulová",J1565,0)</f>
        <v>0</v>
      </c>
      <c r="BJ1565" s="24" t="s">
        <v>25</v>
      </c>
      <c r="BK1565" s="185">
        <f>ROUND(I1565*H1565,2)</f>
        <v>0</v>
      </c>
      <c r="BL1565" s="24" t="s">
        <v>461</v>
      </c>
      <c r="BM1565" s="24" t="s">
        <v>1643</v>
      </c>
    </row>
    <row r="1566" spans="2:65" s="12" customFormat="1" ht="13.5">
      <c r="B1566" s="194"/>
      <c r="D1566" s="187" t="s">
        <v>141</v>
      </c>
      <c r="E1566" s="195" t="s">
        <v>5</v>
      </c>
      <c r="F1566" s="196" t="s">
        <v>1644</v>
      </c>
      <c r="H1566" s="197">
        <v>1.5</v>
      </c>
      <c r="I1566" s="198"/>
      <c r="L1566" s="194"/>
      <c r="M1566" s="199"/>
      <c r="N1566" s="200"/>
      <c r="O1566" s="200"/>
      <c r="P1566" s="200"/>
      <c r="Q1566" s="200"/>
      <c r="R1566" s="200"/>
      <c r="S1566" s="200"/>
      <c r="T1566" s="201"/>
      <c r="AT1566" s="195" t="s">
        <v>141</v>
      </c>
      <c r="AU1566" s="195" t="s">
        <v>87</v>
      </c>
      <c r="AV1566" s="12" t="s">
        <v>87</v>
      </c>
      <c r="AW1566" s="12" t="s">
        <v>41</v>
      </c>
      <c r="AX1566" s="12" t="s">
        <v>78</v>
      </c>
      <c r="AY1566" s="195" t="s">
        <v>132</v>
      </c>
    </row>
    <row r="1567" spans="2:65" s="12" customFormat="1" ht="13.5">
      <c r="B1567" s="194"/>
      <c r="D1567" s="187" t="s">
        <v>141</v>
      </c>
      <c r="E1567" s="195" t="s">
        <v>5</v>
      </c>
      <c r="F1567" s="196" t="s">
        <v>1645</v>
      </c>
      <c r="H1567" s="197">
        <v>2.44</v>
      </c>
      <c r="I1567" s="198"/>
      <c r="L1567" s="194"/>
      <c r="M1567" s="199"/>
      <c r="N1567" s="200"/>
      <c r="O1567" s="200"/>
      <c r="P1567" s="200"/>
      <c r="Q1567" s="200"/>
      <c r="R1567" s="200"/>
      <c r="S1567" s="200"/>
      <c r="T1567" s="201"/>
      <c r="AT1567" s="195" t="s">
        <v>141</v>
      </c>
      <c r="AU1567" s="195" t="s">
        <v>87</v>
      </c>
      <c r="AV1567" s="12" t="s">
        <v>87</v>
      </c>
      <c r="AW1567" s="12" t="s">
        <v>41</v>
      </c>
      <c r="AX1567" s="12" t="s">
        <v>78</v>
      </c>
      <c r="AY1567" s="195" t="s">
        <v>132</v>
      </c>
    </row>
    <row r="1568" spans="2:65" s="12" customFormat="1" ht="13.5">
      <c r="B1568" s="194"/>
      <c r="D1568" s="187" t="s">
        <v>141</v>
      </c>
      <c r="E1568" s="195" t="s">
        <v>5</v>
      </c>
      <c r="F1568" s="196" t="s">
        <v>1646</v>
      </c>
      <c r="H1568" s="197">
        <v>1.5</v>
      </c>
      <c r="I1568" s="198"/>
      <c r="L1568" s="194"/>
      <c r="M1568" s="199"/>
      <c r="N1568" s="200"/>
      <c r="O1568" s="200"/>
      <c r="P1568" s="200"/>
      <c r="Q1568" s="200"/>
      <c r="R1568" s="200"/>
      <c r="S1568" s="200"/>
      <c r="T1568" s="201"/>
      <c r="AT1568" s="195" t="s">
        <v>141</v>
      </c>
      <c r="AU1568" s="195" t="s">
        <v>87</v>
      </c>
      <c r="AV1568" s="12" t="s">
        <v>87</v>
      </c>
      <c r="AW1568" s="12" t="s">
        <v>41</v>
      </c>
      <c r="AX1568" s="12" t="s">
        <v>78</v>
      </c>
      <c r="AY1568" s="195" t="s">
        <v>132</v>
      </c>
    </row>
    <row r="1569" spans="2:51" s="12" customFormat="1" ht="13.5">
      <c r="B1569" s="194"/>
      <c r="D1569" s="187" t="s">
        <v>141</v>
      </c>
      <c r="E1569" s="195" t="s">
        <v>5</v>
      </c>
      <c r="F1569" s="196" t="s">
        <v>1647</v>
      </c>
      <c r="H1569" s="197">
        <v>2.44</v>
      </c>
      <c r="I1569" s="198"/>
      <c r="L1569" s="194"/>
      <c r="M1569" s="199"/>
      <c r="N1569" s="200"/>
      <c r="O1569" s="200"/>
      <c r="P1569" s="200"/>
      <c r="Q1569" s="200"/>
      <c r="R1569" s="200"/>
      <c r="S1569" s="200"/>
      <c r="T1569" s="201"/>
      <c r="AT1569" s="195" t="s">
        <v>141</v>
      </c>
      <c r="AU1569" s="195" t="s">
        <v>87</v>
      </c>
      <c r="AV1569" s="12" t="s">
        <v>87</v>
      </c>
      <c r="AW1569" s="12" t="s">
        <v>41</v>
      </c>
      <c r="AX1569" s="12" t="s">
        <v>78</v>
      </c>
      <c r="AY1569" s="195" t="s">
        <v>132</v>
      </c>
    </row>
    <row r="1570" spans="2:51" s="12" customFormat="1" ht="13.5">
      <c r="B1570" s="194"/>
      <c r="D1570" s="187" t="s">
        <v>141</v>
      </c>
      <c r="E1570" s="195" t="s">
        <v>5</v>
      </c>
      <c r="F1570" s="196" t="s">
        <v>943</v>
      </c>
      <c r="H1570" s="197">
        <v>13.8</v>
      </c>
      <c r="I1570" s="198"/>
      <c r="L1570" s="194"/>
      <c r="M1570" s="199"/>
      <c r="N1570" s="200"/>
      <c r="O1570" s="200"/>
      <c r="P1570" s="200"/>
      <c r="Q1570" s="200"/>
      <c r="R1570" s="200"/>
      <c r="S1570" s="200"/>
      <c r="T1570" s="201"/>
      <c r="AT1570" s="195" t="s">
        <v>141</v>
      </c>
      <c r="AU1570" s="195" t="s">
        <v>87</v>
      </c>
      <c r="AV1570" s="12" t="s">
        <v>87</v>
      </c>
      <c r="AW1570" s="12" t="s">
        <v>41</v>
      </c>
      <c r="AX1570" s="12" t="s">
        <v>78</v>
      </c>
      <c r="AY1570" s="195" t="s">
        <v>132</v>
      </c>
    </row>
    <row r="1571" spans="2:51" s="12" customFormat="1" ht="13.5">
      <c r="B1571" s="194"/>
      <c r="D1571" s="187" t="s">
        <v>141</v>
      </c>
      <c r="E1571" s="195" t="s">
        <v>5</v>
      </c>
      <c r="F1571" s="196" t="s">
        <v>941</v>
      </c>
      <c r="H1571" s="197">
        <v>13.8</v>
      </c>
      <c r="I1571" s="198"/>
      <c r="L1571" s="194"/>
      <c r="M1571" s="199"/>
      <c r="N1571" s="200"/>
      <c r="O1571" s="200"/>
      <c r="P1571" s="200"/>
      <c r="Q1571" s="200"/>
      <c r="R1571" s="200"/>
      <c r="S1571" s="200"/>
      <c r="T1571" s="201"/>
      <c r="AT1571" s="195" t="s">
        <v>141</v>
      </c>
      <c r="AU1571" s="195" t="s">
        <v>87</v>
      </c>
      <c r="AV1571" s="12" t="s">
        <v>87</v>
      </c>
      <c r="AW1571" s="12" t="s">
        <v>41</v>
      </c>
      <c r="AX1571" s="12" t="s">
        <v>78</v>
      </c>
      <c r="AY1571" s="195" t="s">
        <v>132</v>
      </c>
    </row>
    <row r="1572" spans="2:51" s="12" customFormat="1" ht="13.5">
      <c r="B1572" s="194"/>
      <c r="D1572" s="187" t="s">
        <v>141</v>
      </c>
      <c r="E1572" s="195" t="s">
        <v>5</v>
      </c>
      <c r="F1572" s="196" t="s">
        <v>942</v>
      </c>
      <c r="H1572" s="197">
        <v>11.04</v>
      </c>
      <c r="I1572" s="198"/>
      <c r="L1572" s="194"/>
      <c r="M1572" s="199"/>
      <c r="N1572" s="200"/>
      <c r="O1572" s="200"/>
      <c r="P1572" s="200"/>
      <c r="Q1572" s="200"/>
      <c r="R1572" s="200"/>
      <c r="S1572" s="200"/>
      <c r="T1572" s="201"/>
      <c r="AT1572" s="195" t="s">
        <v>141</v>
      </c>
      <c r="AU1572" s="195" t="s">
        <v>87</v>
      </c>
      <c r="AV1572" s="12" t="s">
        <v>87</v>
      </c>
      <c r="AW1572" s="12" t="s">
        <v>41</v>
      </c>
      <c r="AX1572" s="12" t="s">
        <v>78</v>
      </c>
      <c r="AY1572" s="195" t="s">
        <v>132</v>
      </c>
    </row>
    <row r="1573" spans="2:51" s="12" customFormat="1" ht="13.5">
      <c r="B1573" s="194"/>
      <c r="D1573" s="187" t="s">
        <v>141</v>
      </c>
      <c r="E1573" s="195" t="s">
        <v>5</v>
      </c>
      <c r="F1573" s="196" t="s">
        <v>940</v>
      </c>
      <c r="H1573" s="197">
        <v>11.04</v>
      </c>
      <c r="I1573" s="198"/>
      <c r="L1573" s="194"/>
      <c r="M1573" s="199"/>
      <c r="N1573" s="200"/>
      <c r="O1573" s="200"/>
      <c r="P1573" s="200"/>
      <c r="Q1573" s="200"/>
      <c r="R1573" s="200"/>
      <c r="S1573" s="200"/>
      <c r="T1573" s="201"/>
      <c r="AT1573" s="195" t="s">
        <v>141</v>
      </c>
      <c r="AU1573" s="195" t="s">
        <v>87</v>
      </c>
      <c r="AV1573" s="12" t="s">
        <v>87</v>
      </c>
      <c r="AW1573" s="12" t="s">
        <v>41</v>
      </c>
      <c r="AX1573" s="12" t="s">
        <v>78</v>
      </c>
      <c r="AY1573" s="195" t="s">
        <v>132</v>
      </c>
    </row>
    <row r="1574" spans="2:51" s="12" customFormat="1" ht="13.5">
      <c r="B1574" s="194"/>
      <c r="D1574" s="187" t="s">
        <v>141</v>
      </c>
      <c r="E1574" s="195" t="s">
        <v>5</v>
      </c>
      <c r="F1574" s="196" t="s">
        <v>1648</v>
      </c>
      <c r="H1574" s="197">
        <v>6</v>
      </c>
      <c r="I1574" s="198"/>
      <c r="L1574" s="194"/>
      <c r="M1574" s="199"/>
      <c r="N1574" s="200"/>
      <c r="O1574" s="200"/>
      <c r="P1574" s="200"/>
      <c r="Q1574" s="200"/>
      <c r="R1574" s="200"/>
      <c r="S1574" s="200"/>
      <c r="T1574" s="201"/>
      <c r="AT1574" s="195" t="s">
        <v>141</v>
      </c>
      <c r="AU1574" s="195" t="s">
        <v>87</v>
      </c>
      <c r="AV1574" s="12" t="s">
        <v>87</v>
      </c>
      <c r="AW1574" s="12" t="s">
        <v>41</v>
      </c>
      <c r="AX1574" s="12" t="s">
        <v>78</v>
      </c>
      <c r="AY1574" s="195" t="s">
        <v>132</v>
      </c>
    </row>
    <row r="1575" spans="2:51" s="12" customFormat="1" ht="13.5">
      <c r="B1575" s="194"/>
      <c r="D1575" s="187" t="s">
        <v>141</v>
      </c>
      <c r="E1575" s="195" t="s">
        <v>5</v>
      </c>
      <c r="F1575" s="196" t="s">
        <v>939</v>
      </c>
      <c r="H1575" s="197">
        <v>2.92</v>
      </c>
      <c r="I1575" s="198"/>
      <c r="L1575" s="194"/>
      <c r="M1575" s="199"/>
      <c r="N1575" s="200"/>
      <c r="O1575" s="200"/>
      <c r="P1575" s="200"/>
      <c r="Q1575" s="200"/>
      <c r="R1575" s="200"/>
      <c r="S1575" s="200"/>
      <c r="T1575" s="201"/>
      <c r="AT1575" s="195" t="s">
        <v>141</v>
      </c>
      <c r="AU1575" s="195" t="s">
        <v>87</v>
      </c>
      <c r="AV1575" s="12" t="s">
        <v>87</v>
      </c>
      <c r="AW1575" s="12" t="s">
        <v>41</v>
      </c>
      <c r="AX1575" s="12" t="s">
        <v>78</v>
      </c>
      <c r="AY1575" s="195" t="s">
        <v>132</v>
      </c>
    </row>
    <row r="1576" spans="2:51" s="12" customFormat="1" ht="13.5">
      <c r="B1576" s="194"/>
      <c r="D1576" s="187" t="s">
        <v>141</v>
      </c>
      <c r="E1576" s="195" t="s">
        <v>5</v>
      </c>
      <c r="F1576" s="196" t="s">
        <v>1649</v>
      </c>
      <c r="H1576" s="197">
        <v>4.22</v>
      </c>
      <c r="I1576" s="198"/>
      <c r="L1576" s="194"/>
      <c r="M1576" s="199"/>
      <c r="N1576" s="200"/>
      <c r="O1576" s="200"/>
      <c r="P1576" s="200"/>
      <c r="Q1576" s="200"/>
      <c r="R1576" s="200"/>
      <c r="S1576" s="200"/>
      <c r="T1576" s="201"/>
      <c r="AT1576" s="195" t="s">
        <v>141</v>
      </c>
      <c r="AU1576" s="195" t="s">
        <v>87</v>
      </c>
      <c r="AV1576" s="12" t="s">
        <v>87</v>
      </c>
      <c r="AW1576" s="12" t="s">
        <v>41</v>
      </c>
      <c r="AX1576" s="12" t="s">
        <v>78</v>
      </c>
      <c r="AY1576" s="195" t="s">
        <v>132</v>
      </c>
    </row>
    <row r="1577" spans="2:51" s="12" customFormat="1" ht="13.5">
      <c r="B1577" s="194"/>
      <c r="D1577" s="187" t="s">
        <v>141</v>
      </c>
      <c r="E1577" s="195" t="s">
        <v>5</v>
      </c>
      <c r="F1577" s="196" t="s">
        <v>1650</v>
      </c>
      <c r="H1577" s="197">
        <v>8.26</v>
      </c>
      <c r="I1577" s="198"/>
      <c r="L1577" s="194"/>
      <c r="M1577" s="199"/>
      <c r="N1577" s="200"/>
      <c r="O1577" s="200"/>
      <c r="P1577" s="200"/>
      <c r="Q1577" s="200"/>
      <c r="R1577" s="200"/>
      <c r="S1577" s="200"/>
      <c r="T1577" s="201"/>
      <c r="AT1577" s="195" t="s">
        <v>141</v>
      </c>
      <c r="AU1577" s="195" t="s">
        <v>87</v>
      </c>
      <c r="AV1577" s="12" t="s">
        <v>87</v>
      </c>
      <c r="AW1577" s="12" t="s">
        <v>41</v>
      </c>
      <c r="AX1577" s="12" t="s">
        <v>78</v>
      </c>
      <c r="AY1577" s="195" t="s">
        <v>132</v>
      </c>
    </row>
    <row r="1578" spans="2:51" s="12" customFormat="1" ht="13.5">
      <c r="B1578" s="194"/>
      <c r="D1578" s="187" t="s">
        <v>141</v>
      </c>
      <c r="E1578" s="195" t="s">
        <v>5</v>
      </c>
      <c r="F1578" s="196" t="s">
        <v>1651</v>
      </c>
      <c r="H1578" s="197">
        <v>24</v>
      </c>
      <c r="I1578" s="198"/>
      <c r="L1578" s="194"/>
      <c r="M1578" s="199"/>
      <c r="N1578" s="200"/>
      <c r="O1578" s="200"/>
      <c r="P1578" s="200"/>
      <c r="Q1578" s="200"/>
      <c r="R1578" s="200"/>
      <c r="S1578" s="200"/>
      <c r="T1578" s="201"/>
      <c r="AT1578" s="195" t="s">
        <v>141</v>
      </c>
      <c r="AU1578" s="195" t="s">
        <v>87</v>
      </c>
      <c r="AV1578" s="12" t="s">
        <v>87</v>
      </c>
      <c r="AW1578" s="12" t="s">
        <v>41</v>
      </c>
      <c r="AX1578" s="12" t="s">
        <v>78</v>
      </c>
      <c r="AY1578" s="195" t="s">
        <v>132</v>
      </c>
    </row>
    <row r="1579" spans="2:51" s="12" customFormat="1" ht="13.5">
      <c r="B1579" s="194"/>
      <c r="D1579" s="187" t="s">
        <v>141</v>
      </c>
      <c r="E1579" s="195" t="s">
        <v>5</v>
      </c>
      <c r="F1579" s="196" t="s">
        <v>1652</v>
      </c>
      <c r="H1579" s="197">
        <v>2.4</v>
      </c>
      <c r="I1579" s="198"/>
      <c r="L1579" s="194"/>
      <c r="M1579" s="199"/>
      <c r="N1579" s="200"/>
      <c r="O1579" s="200"/>
      <c r="P1579" s="200"/>
      <c r="Q1579" s="200"/>
      <c r="R1579" s="200"/>
      <c r="S1579" s="200"/>
      <c r="T1579" s="201"/>
      <c r="AT1579" s="195" t="s">
        <v>141</v>
      </c>
      <c r="AU1579" s="195" t="s">
        <v>87</v>
      </c>
      <c r="AV1579" s="12" t="s">
        <v>87</v>
      </c>
      <c r="AW1579" s="12" t="s">
        <v>41</v>
      </c>
      <c r="AX1579" s="12" t="s">
        <v>78</v>
      </c>
      <c r="AY1579" s="195" t="s">
        <v>132</v>
      </c>
    </row>
    <row r="1580" spans="2:51" s="12" customFormat="1" ht="13.5">
      <c r="B1580" s="194"/>
      <c r="D1580" s="187" t="s">
        <v>141</v>
      </c>
      <c r="E1580" s="195" t="s">
        <v>5</v>
      </c>
      <c r="F1580" s="196" t="s">
        <v>928</v>
      </c>
      <c r="H1580" s="197">
        <v>1.46</v>
      </c>
      <c r="I1580" s="198"/>
      <c r="L1580" s="194"/>
      <c r="M1580" s="199"/>
      <c r="N1580" s="200"/>
      <c r="O1580" s="200"/>
      <c r="P1580" s="200"/>
      <c r="Q1580" s="200"/>
      <c r="R1580" s="200"/>
      <c r="S1580" s="200"/>
      <c r="T1580" s="201"/>
      <c r="AT1580" s="195" t="s">
        <v>141</v>
      </c>
      <c r="AU1580" s="195" t="s">
        <v>87</v>
      </c>
      <c r="AV1580" s="12" t="s">
        <v>87</v>
      </c>
      <c r="AW1580" s="12" t="s">
        <v>41</v>
      </c>
      <c r="AX1580" s="12" t="s">
        <v>78</v>
      </c>
      <c r="AY1580" s="195" t="s">
        <v>132</v>
      </c>
    </row>
    <row r="1581" spans="2:51" s="12" customFormat="1" ht="13.5">
      <c r="B1581" s="194"/>
      <c r="D1581" s="187" t="s">
        <v>141</v>
      </c>
      <c r="E1581" s="195" t="s">
        <v>5</v>
      </c>
      <c r="F1581" s="196" t="s">
        <v>926</v>
      </c>
      <c r="H1581" s="197">
        <v>13.75</v>
      </c>
      <c r="I1581" s="198"/>
      <c r="L1581" s="194"/>
      <c r="M1581" s="199"/>
      <c r="N1581" s="200"/>
      <c r="O1581" s="200"/>
      <c r="P1581" s="200"/>
      <c r="Q1581" s="200"/>
      <c r="R1581" s="200"/>
      <c r="S1581" s="200"/>
      <c r="T1581" s="201"/>
      <c r="AT1581" s="195" t="s">
        <v>141</v>
      </c>
      <c r="AU1581" s="195" t="s">
        <v>87</v>
      </c>
      <c r="AV1581" s="12" t="s">
        <v>87</v>
      </c>
      <c r="AW1581" s="12" t="s">
        <v>41</v>
      </c>
      <c r="AX1581" s="12" t="s">
        <v>78</v>
      </c>
      <c r="AY1581" s="195" t="s">
        <v>132</v>
      </c>
    </row>
    <row r="1582" spans="2:51" s="12" customFormat="1" ht="13.5">
      <c r="B1582" s="194"/>
      <c r="D1582" s="187" t="s">
        <v>141</v>
      </c>
      <c r="E1582" s="195" t="s">
        <v>5</v>
      </c>
      <c r="F1582" s="196" t="s">
        <v>918</v>
      </c>
      <c r="H1582" s="197">
        <v>2.12</v>
      </c>
      <c r="I1582" s="198"/>
      <c r="L1582" s="194"/>
      <c r="M1582" s="199"/>
      <c r="N1582" s="200"/>
      <c r="O1582" s="200"/>
      <c r="P1582" s="200"/>
      <c r="Q1582" s="200"/>
      <c r="R1582" s="200"/>
      <c r="S1582" s="200"/>
      <c r="T1582" s="201"/>
      <c r="AT1582" s="195" t="s">
        <v>141</v>
      </c>
      <c r="AU1582" s="195" t="s">
        <v>87</v>
      </c>
      <c r="AV1582" s="12" t="s">
        <v>87</v>
      </c>
      <c r="AW1582" s="12" t="s">
        <v>41</v>
      </c>
      <c r="AX1582" s="12" t="s">
        <v>78</v>
      </c>
      <c r="AY1582" s="195" t="s">
        <v>132</v>
      </c>
    </row>
    <row r="1583" spans="2:51" s="12" customFormat="1" ht="13.5">
      <c r="B1583" s="194"/>
      <c r="D1583" s="187" t="s">
        <v>141</v>
      </c>
      <c r="E1583" s="195" t="s">
        <v>5</v>
      </c>
      <c r="F1583" s="196" t="s">
        <v>915</v>
      </c>
      <c r="H1583" s="197">
        <v>2.44</v>
      </c>
      <c r="I1583" s="198"/>
      <c r="L1583" s="194"/>
      <c r="M1583" s="199"/>
      <c r="N1583" s="200"/>
      <c r="O1583" s="200"/>
      <c r="P1583" s="200"/>
      <c r="Q1583" s="200"/>
      <c r="R1583" s="200"/>
      <c r="S1583" s="200"/>
      <c r="T1583" s="201"/>
      <c r="AT1583" s="195" t="s">
        <v>141</v>
      </c>
      <c r="AU1583" s="195" t="s">
        <v>87</v>
      </c>
      <c r="AV1583" s="12" t="s">
        <v>87</v>
      </c>
      <c r="AW1583" s="12" t="s">
        <v>41</v>
      </c>
      <c r="AX1583" s="12" t="s">
        <v>78</v>
      </c>
      <c r="AY1583" s="195" t="s">
        <v>132</v>
      </c>
    </row>
    <row r="1584" spans="2:51" s="12" customFormat="1" ht="13.5">
      <c r="B1584" s="194"/>
      <c r="D1584" s="187" t="s">
        <v>141</v>
      </c>
      <c r="E1584" s="195" t="s">
        <v>5</v>
      </c>
      <c r="F1584" s="196" t="s">
        <v>916</v>
      </c>
      <c r="H1584" s="197">
        <v>1.44</v>
      </c>
      <c r="I1584" s="198"/>
      <c r="L1584" s="194"/>
      <c r="M1584" s="199"/>
      <c r="N1584" s="200"/>
      <c r="O1584" s="200"/>
      <c r="P1584" s="200"/>
      <c r="Q1584" s="200"/>
      <c r="R1584" s="200"/>
      <c r="S1584" s="200"/>
      <c r="T1584" s="201"/>
      <c r="AT1584" s="195" t="s">
        <v>141</v>
      </c>
      <c r="AU1584" s="195" t="s">
        <v>87</v>
      </c>
      <c r="AV1584" s="12" t="s">
        <v>87</v>
      </c>
      <c r="AW1584" s="12" t="s">
        <v>41</v>
      </c>
      <c r="AX1584" s="12" t="s">
        <v>78</v>
      </c>
      <c r="AY1584" s="195" t="s">
        <v>132</v>
      </c>
    </row>
    <row r="1585" spans="2:65" s="14" customFormat="1" ht="13.5">
      <c r="B1585" s="210"/>
      <c r="D1585" s="187" t="s">
        <v>141</v>
      </c>
      <c r="E1585" s="211" t="s">
        <v>5</v>
      </c>
      <c r="F1585" s="212" t="s">
        <v>160</v>
      </c>
      <c r="H1585" s="213">
        <v>126.57</v>
      </c>
      <c r="I1585" s="214"/>
      <c r="L1585" s="210"/>
      <c r="M1585" s="215"/>
      <c r="N1585" s="216"/>
      <c r="O1585" s="216"/>
      <c r="P1585" s="216"/>
      <c r="Q1585" s="216"/>
      <c r="R1585" s="216"/>
      <c r="S1585" s="216"/>
      <c r="T1585" s="217"/>
      <c r="AT1585" s="211" t="s">
        <v>141</v>
      </c>
      <c r="AU1585" s="211" t="s">
        <v>87</v>
      </c>
      <c r="AV1585" s="14" t="s">
        <v>139</v>
      </c>
      <c r="AW1585" s="14" t="s">
        <v>41</v>
      </c>
      <c r="AX1585" s="14" t="s">
        <v>25</v>
      </c>
      <c r="AY1585" s="211" t="s">
        <v>132</v>
      </c>
    </row>
    <row r="1586" spans="2:65" s="10" customFormat="1" ht="29.85" customHeight="1">
      <c r="B1586" s="160"/>
      <c r="D1586" s="161" t="s">
        <v>77</v>
      </c>
      <c r="E1586" s="171" t="s">
        <v>1653</v>
      </c>
      <c r="F1586" s="171" t="s">
        <v>1654</v>
      </c>
      <c r="I1586" s="163"/>
      <c r="J1586" s="172">
        <f>BK1586</f>
        <v>0</v>
      </c>
      <c r="L1586" s="160"/>
      <c r="M1586" s="165"/>
      <c r="N1586" s="166"/>
      <c r="O1586" s="166"/>
      <c r="P1586" s="167">
        <f>SUM(P1587:P1736)</f>
        <v>0</v>
      </c>
      <c r="Q1586" s="166"/>
      <c r="R1586" s="167">
        <f>SUM(R1587:R1736)</f>
        <v>0.11225146</v>
      </c>
      <c r="S1586" s="166"/>
      <c r="T1586" s="168">
        <f>SUM(T1587:T1736)</f>
        <v>0</v>
      </c>
      <c r="AR1586" s="161" t="s">
        <v>87</v>
      </c>
      <c r="AT1586" s="169" t="s">
        <v>77</v>
      </c>
      <c r="AU1586" s="169" t="s">
        <v>25</v>
      </c>
      <c r="AY1586" s="161" t="s">
        <v>132</v>
      </c>
      <c r="BK1586" s="170">
        <f>SUM(BK1587:BK1736)</f>
        <v>0</v>
      </c>
    </row>
    <row r="1587" spans="2:65" s="1" customFormat="1" ht="16.5" customHeight="1">
      <c r="B1587" s="173"/>
      <c r="C1587" s="174" t="s">
        <v>1655</v>
      </c>
      <c r="D1587" s="174" t="s">
        <v>135</v>
      </c>
      <c r="E1587" s="175" t="s">
        <v>1656</v>
      </c>
      <c r="F1587" s="176" t="s">
        <v>1657</v>
      </c>
      <c r="G1587" s="177" t="s">
        <v>138</v>
      </c>
      <c r="H1587" s="178">
        <v>547.96900000000005</v>
      </c>
      <c r="I1587" s="179"/>
      <c r="J1587" s="180">
        <f>ROUND(I1587*H1587,2)</f>
        <v>0</v>
      </c>
      <c r="K1587" s="176" t="s">
        <v>5</v>
      </c>
      <c r="L1587" s="42"/>
      <c r="M1587" s="181" t="s">
        <v>5</v>
      </c>
      <c r="N1587" s="182" t="s">
        <v>49</v>
      </c>
      <c r="O1587" s="43"/>
      <c r="P1587" s="183">
        <f>O1587*H1587</f>
        <v>0</v>
      </c>
      <c r="Q1587" s="183">
        <v>0</v>
      </c>
      <c r="R1587" s="183">
        <f>Q1587*H1587</f>
        <v>0</v>
      </c>
      <c r="S1587" s="183">
        <v>0</v>
      </c>
      <c r="T1587" s="184">
        <f>S1587*H1587</f>
        <v>0</v>
      </c>
      <c r="AR1587" s="24" t="s">
        <v>461</v>
      </c>
      <c r="AT1587" s="24" t="s">
        <v>135</v>
      </c>
      <c r="AU1587" s="24" t="s">
        <v>87</v>
      </c>
      <c r="AY1587" s="24" t="s">
        <v>132</v>
      </c>
      <c r="BE1587" s="185">
        <f>IF(N1587="základní",J1587,0)</f>
        <v>0</v>
      </c>
      <c r="BF1587" s="185">
        <f>IF(N1587="snížená",J1587,0)</f>
        <v>0</v>
      </c>
      <c r="BG1587" s="185">
        <f>IF(N1587="zákl. přenesená",J1587,0)</f>
        <v>0</v>
      </c>
      <c r="BH1587" s="185">
        <f>IF(N1587="sníž. přenesená",J1587,0)</f>
        <v>0</v>
      </c>
      <c r="BI1587" s="185">
        <f>IF(N1587="nulová",J1587,0)</f>
        <v>0</v>
      </c>
      <c r="BJ1587" s="24" t="s">
        <v>25</v>
      </c>
      <c r="BK1587" s="185">
        <f>ROUND(I1587*H1587,2)</f>
        <v>0</v>
      </c>
      <c r="BL1587" s="24" t="s">
        <v>461</v>
      </c>
      <c r="BM1587" s="24" t="s">
        <v>1658</v>
      </c>
    </row>
    <row r="1588" spans="2:65" s="11" customFormat="1" ht="13.5">
      <c r="B1588" s="186"/>
      <c r="D1588" s="187" t="s">
        <v>141</v>
      </c>
      <c r="E1588" s="188" t="s">
        <v>5</v>
      </c>
      <c r="F1588" s="189" t="s">
        <v>1659</v>
      </c>
      <c r="H1588" s="188" t="s">
        <v>5</v>
      </c>
      <c r="I1588" s="190"/>
      <c r="L1588" s="186"/>
      <c r="M1588" s="191"/>
      <c r="N1588" s="192"/>
      <c r="O1588" s="192"/>
      <c r="P1588" s="192"/>
      <c r="Q1588" s="192"/>
      <c r="R1588" s="192"/>
      <c r="S1588" s="192"/>
      <c r="T1588" s="193"/>
      <c r="AT1588" s="188" t="s">
        <v>141</v>
      </c>
      <c r="AU1588" s="188" t="s">
        <v>87</v>
      </c>
      <c r="AV1588" s="11" t="s">
        <v>25</v>
      </c>
      <c r="AW1588" s="11" t="s">
        <v>41</v>
      </c>
      <c r="AX1588" s="11" t="s">
        <v>78</v>
      </c>
      <c r="AY1588" s="188" t="s">
        <v>132</v>
      </c>
    </row>
    <row r="1589" spans="2:65" s="13" customFormat="1" ht="13.5">
      <c r="B1589" s="202"/>
      <c r="D1589" s="187" t="s">
        <v>141</v>
      </c>
      <c r="E1589" s="203" t="s">
        <v>5</v>
      </c>
      <c r="F1589" s="204" t="s">
        <v>150</v>
      </c>
      <c r="H1589" s="205">
        <v>0</v>
      </c>
      <c r="I1589" s="206"/>
      <c r="L1589" s="202"/>
      <c r="M1589" s="207"/>
      <c r="N1589" s="208"/>
      <c r="O1589" s="208"/>
      <c r="P1589" s="208"/>
      <c r="Q1589" s="208"/>
      <c r="R1589" s="208"/>
      <c r="S1589" s="208"/>
      <c r="T1589" s="209"/>
      <c r="AT1589" s="203" t="s">
        <v>141</v>
      </c>
      <c r="AU1589" s="203" t="s">
        <v>87</v>
      </c>
      <c r="AV1589" s="13" t="s">
        <v>151</v>
      </c>
      <c r="AW1589" s="13" t="s">
        <v>41</v>
      </c>
      <c r="AX1589" s="13" t="s">
        <v>78</v>
      </c>
      <c r="AY1589" s="203" t="s">
        <v>132</v>
      </c>
    </row>
    <row r="1590" spans="2:65" s="12" customFormat="1" ht="13.5">
      <c r="B1590" s="194"/>
      <c r="D1590" s="187" t="s">
        <v>141</v>
      </c>
      <c r="E1590" s="195" t="s">
        <v>5</v>
      </c>
      <c r="F1590" s="196" t="s">
        <v>381</v>
      </c>
      <c r="H1590" s="197">
        <v>2.7</v>
      </c>
      <c r="I1590" s="198"/>
      <c r="L1590" s="194"/>
      <c r="M1590" s="199"/>
      <c r="N1590" s="200"/>
      <c r="O1590" s="200"/>
      <c r="P1590" s="200"/>
      <c r="Q1590" s="200"/>
      <c r="R1590" s="200"/>
      <c r="S1590" s="200"/>
      <c r="T1590" s="201"/>
      <c r="AT1590" s="195" t="s">
        <v>141</v>
      </c>
      <c r="AU1590" s="195" t="s">
        <v>87</v>
      </c>
      <c r="AV1590" s="12" t="s">
        <v>87</v>
      </c>
      <c r="AW1590" s="12" t="s">
        <v>41</v>
      </c>
      <c r="AX1590" s="12" t="s">
        <v>78</v>
      </c>
      <c r="AY1590" s="195" t="s">
        <v>132</v>
      </c>
    </row>
    <row r="1591" spans="2:65" s="12" customFormat="1" ht="13.5">
      <c r="B1591" s="194"/>
      <c r="D1591" s="187" t="s">
        <v>141</v>
      </c>
      <c r="E1591" s="195" t="s">
        <v>5</v>
      </c>
      <c r="F1591" s="196" t="s">
        <v>382</v>
      </c>
      <c r="H1591" s="197">
        <v>2.7</v>
      </c>
      <c r="I1591" s="198"/>
      <c r="L1591" s="194"/>
      <c r="M1591" s="199"/>
      <c r="N1591" s="200"/>
      <c r="O1591" s="200"/>
      <c r="P1591" s="200"/>
      <c r="Q1591" s="200"/>
      <c r="R1591" s="200"/>
      <c r="S1591" s="200"/>
      <c r="T1591" s="201"/>
      <c r="AT1591" s="195" t="s">
        <v>141</v>
      </c>
      <c r="AU1591" s="195" t="s">
        <v>87</v>
      </c>
      <c r="AV1591" s="12" t="s">
        <v>87</v>
      </c>
      <c r="AW1591" s="12" t="s">
        <v>41</v>
      </c>
      <c r="AX1591" s="12" t="s">
        <v>78</v>
      </c>
      <c r="AY1591" s="195" t="s">
        <v>132</v>
      </c>
    </row>
    <row r="1592" spans="2:65" s="12" customFormat="1" ht="13.5">
      <c r="B1592" s="194"/>
      <c r="D1592" s="187" t="s">
        <v>141</v>
      </c>
      <c r="E1592" s="195" t="s">
        <v>5</v>
      </c>
      <c r="F1592" s="196" t="s">
        <v>383</v>
      </c>
      <c r="H1592" s="197">
        <v>2.16</v>
      </c>
      <c r="I1592" s="198"/>
      <c r="L1592" s="194"/>
      <c r="M1592" s="199"/>
      <c r="N1592" s="200"/>
      <c r="O1592" s="200"/>
      <c r="P1592" s="200"/>
      <c r="Q1592" s="200"/>
      <c r="R1592" s="200"/>
      <c r="S1592" s="200"/>
      <c r="T1592" s="201"/>
      <c r="AT1592" s="195" t="s">
        <v>141</v>
      </c>
      <c r="AU1592" s="195" t="s">
        <v>87</v>
      </c>
      <c r="AV1592" s="12" t="s">
        <v>87</v>
      </c>
      <c r="AW1592" s="12" t="s">
        <v>41</v>
      </c>
      <c r="AX1592" s="12" t="s">
        <v>78</v>
      </c>
      <c r="AY1592" s="195" t="s">
        <v>132</v>
      </c>
    </row>
    <row r="1593" spans="2:65" s="12" customFormat="1" ht="13.5">
      <c r="B1593" s="194"/>
      <c r="D1593" s="187" t="s">
        <v>141</v>
      </c>
      <c r="E1593" s="195" t="s">
        <v>5</v>
      </c>
      <c r="F1593" s="196" t="s">
        <v>384</v>
      </c>
      <c r="H1593" s="197">
        <v>2.16</v>
      </c>
      <c r="I1593" s="198"/>
      <c r="L1593" s="194"/>
      <c r="M1593" s="199"/>
      <c r="N1593" s="200"/>
      <c r="O1593" s="200"/>
      <c r="P1593" s="200"/>
      <c r="Q1593" s="200"/>
      <c r="R1593" s="200"/>
      <c r="S1593" s="200"/>
      <c r="T1593" s="201"/>
      <c r="AT1593" s="195" t="s">
        <v>141</v>
      </c>
      <c r="AU1593" s="195" t="s">
        <v>87</v>
      </c>
      <c r="AV1593" s="12" t="s">
        <v>87</v>
      </c>
      <c r="AW1593" s="12" t="s">
        <v>41</v>
      </c>
      <c r="AX1593" s="12" t="s">
        <v>78</v>
      </c>
      <c r="AY1593" s="195" t="s">
        <v>132</v>
      </c>
    </row>
    <row r="1594" spans="2:65" s="12" customFormat="1" ht="13.5">
      <c r="B1594" s="194"/>
      <c r="D1594" s="187" t="s">
        <v>141</v>
      </c>
      <c r="E1594" s="195" t="s">
        <v>5</v>
      </c>
      <c r="F1594" s="196" t="s">
        <v>385</v>
      </c>
      <c r="H1594" s="197">
        <v>2.1779999999999999</v>
      </c>
      <c r="I1594" s="198"/>
      <c r="L1594" s="194"/>
      <c r="M1594" s="199"/>
      <c r="N1594" s="200"/>
      <c r="O1594" s="200"/>
      <c r="P1594" s="200"/>
      <c r="Q1594" s="200"/>
      <c r="R1594" s="200"/>
      <c r="S1594" s="200"/>
      <c r="T1594" s="201"/>
      <c r="AT1594" s="195" t="s">
        <v>141</v>
      </c>
      <c r="AU1594" s="195" t="s">
        <v>87</v>
      </c>
      <c r="AV1594" s="12" t="s">
        <v>87</v>
      </c>
      <c r="AW1594" s="12" t="s">
        <v>41</v>
      </c>
      <c r="AX1594" s="12" t="s">
        <v>78</v>
      </c>
      <c r="AY1594" s="195" t="s">
        <v>132</v>
      </c>
    </row>
    <row r="1595" spans="2:65" s="12" customFormat="1" ht="13.5">
      <c r="B1595" s="194"/>
      <c r="D1595" s="187" t="s">
        <v>141</v>
      </c>
      <c r="E1595" s="195" t="s">
        <v>5</v>
      </c>
      <c r="F1595" s="196" t="s">
        <v>386</v>
      </c>
      <c r="H1595" s="197">
        <v>0.86399999999999999</v>
      </c>
      <c r="I1595" s="198"/>
      <c r="L1595" s="194"/>
      <c r="M1595" s="199"/>
      <c r="N1595" s="200"/>
      <c r="O1595" s="200"/>
      <c r="P1595" s="200"/>
      <c r="Q1595" s="200"/>
      <c r="R1595" s="200"/>
      <c r="S1595" s="200"/>
      <c r="T1595" s="201"/>
      <c r="AT1595" s="195" t="s">
        <v>141</v>
      </c>
      <c r="AU1595" s="195" t="s">
        <v>87</v>
      </c>
      <c r="AV1595" s="12" t="s">
        <v>87</v>
      </c>
      <c r="AW1595" s="12" t="s">
        <v>41</v>
      </c>
      <c r="AX1595" s="12" t="s">
        <v>78</v>
      </c>
      <c r="AY1595" s="195" t="s">
        <v>132</v>
      </c>
    </row>
    <row r="1596" spans="2:65" s="12" customFormat="1" ht="13.5">
      <c r="B1596" s="194"/>
      <c r="D1596" s="187" t="s">
        <v>141</v>
      </c>
      <c r="E1596" s="195" t="s">
        <v>5</v>
      </c>
      <c r="F1596" s="196" t="s">
        <v>387</v>
      </c>
      <c r="H1596" s="197">
        <v>2.64</v>
      </c>
      <c r="I1596" s="198"/>
      <c r="L1596" s="194"/>
      <c r="M1596" s="199"/>
      <c r="N1596" s="200"/>
      <c r="O1596" s="200"/>
      <c r="P1596" s="200"/>
      <c r="Q1596" s="200"/>
      <c r="R1596" s="200"/>
      <c r="S1596" s="200"/>
      <c r="T1596" s="201"/>
      <c r="AT1596" s="195" t="s">
        <v>141</v>
      </c>
      <c r="AU1596" s="195" t="s">
        <v>87</v>
      </c>
      <c r="AV1596" s="12" t="s">
        <v>87</v>
      </c>
      <c r="AW1596" s="12" t="s">
        <v>41</v>
      </c>
      <c r="AX1596" s="12" t="s">
        <v>78</v>
      </c>
      <c r="AY1596" s="195" t="s">
        <v>132</v>
      </c>
    </row>
    <row r="1597" spans="2:65" s="12" customFormat="1" ht="13.5">
      <c r="B1597" s="194"/>
      <c r="D1597" s="187" t="s">
        <v>141</v>
      </c>
      <c r="E1597" s="195" t="s">
        <v>5</v>
      </c>
      <c r="F1597" s="196" t="s">
        <v>388</v>
      </c>
      <c r="H1597" s="197">
        <v>2.64</v>
      </c>
      <c r="I1597" s="198"/>
      <c r="L1597" s="194"/>
      <c r="M1597" s="199"/>
      <c r="N1597" s="200"/>
      <c r="O1597" s="200"/>
      <c r="P1597" s="200"/>
      <c r="Q1597" s="200"/>
      <c r="R1597" s="200"/>
      <c r="S1597" s="200"/>
      <c r="T1597" s="201"/>
      <c r="AT1597" s="195" t="s">
        <v>141</v>
      </c>
      <c r="AU1597" s="195" t="s">
        <v>87</v>
      </c>
      <c r="AV1597" s="12" t="s">
        <v>87</v>
      </c>
      <c r="AW1597" s="12" t="s">
        <v>41</v>
      </c>
      <c r="AX1597" s="12" t="s">
        <v>78</v>
      </c>
      <c r="AY1597" s="195" t="s">
        <v>132</v>
      </c>
    </row>
    <row r="1598" spans="2:65" s="12" customFormat="1" ht="13.5">
      <c r="B1598" s="194"/>
      <c r="D1598" s="187" t="s">
        <v>141</v>
      </c>
      <c r="E1598" s="195" t="s">
        <v>5</v>
      </c>
      <c r="F1598" s="196" t="s">
        <v>389</v>
      </c>
      <c r="H1598" s="197">
        <v>2.331</v>
      </c>
      <c r="I1598" s="198"/>
      <c r="L1598" s="194"/>
      <c r="M1598" s="199"/>
      <c r="N1598" s="200"/>
      <c r="O1598" s="200"/>
      <c r="P1598" s="200"/>
      <c r="Q1598" s="200"/>
      <c r="R1598" s="200"/>
      <c r="S1598" s="200"/>
      <c r="T1598" s="201"/>
      <c r="AT1598" s="195" t="s">
        <v>141</v>
      </c>
      <c r="AU1598" s="195" t="s">
        <v>87</v>
      </c>
      <c r="AV1598" s="12" t="s">
        <v>87</v>
      </c>
      <c r="AW1598" s="12" t="s">
        <v>41</v>
      </c>
      <c r="AX1598" s="12" t="s">
        <v>78</v>
      </c>
      <c r="AY1598" s="195" t="s">
        <v>132</v>
      </c>
    </row>
    <row r="1599" spans="2:65" s="12" customFormat="1" ht="13.5">
      <c r="B1599" s="194"/>
      <c r="D1599" s="187" t="s">
        <v>141</v>
      </c>
      <c r="E1599" s="195" t="s">
        <v>5</v>
      </c>
      <c r="F1599" s="196" t="s">
        <v>390</v>
      </c>
      <c r="H1599" s="197">
        <v>2.331</v>
      </c>
      <c r="I1599" s="198"/>
      <c r="L1599" s="194"/>
      <c r="M1599" s="199"/>
      <c r="N1599" s="200"/>
      <c r="O1599" s="200"/>
      <c r="P1599" s="200"/>
      <c r="Q1599" s="200"/>
      <c r="R1599" s="200"/>
      <c r="S1599" s="200"/>
      <c r="T1599" s="201"/>
      <c r="AT1599" s="195" t="s">
        <v>141</v>
      </c>
      <c r="AU1599" s="195" t="s">
        <v>87</v>
      </c>
      <c r="AV1599" s="12" t="s">
        <v>87</v>
      </c>
      <c r="AW1599" s="12" t="s">
        <v>41</v>
      </c>
      <c r="AX1599" s="12" t="s">
        <v>78</v>
      </c>
      <c r="AY1599" s="195" t="s">
        <v>132</v>
      </c>
    </row>
    <row r="1600" spans="2:65" s="13" customFormat="1" ht="13.5">
      <c r="B1600" s="202"/>
      <c r="D1600" s="187" t="s">
        <v>141</v>
      </c>
      <c r="E1600" s="203" t="s">
        <v>5</v>
      </c>
      <c r="F1600" s="204" t="s">
        <v>150</v>
      </c>
      <c r="H1600" s="205">
        <v>22.704000000000001</v>
      </c>
      <c r="I1600" s="206"/>
      <c r="L1600" s="202"/>
      <c r="M1600" s="207"/>
      <c r="N1600" s="208"/>
      <c r="O1600" s="208"/>
      <c r="P1600" s="208"/>
      <c r="Q1600" s="208"/>
      <c r="R1600" s="208"/>
      <c r="S1600" s="208"/>
      <c r="T1600" s="209"/>
      <c r="AT1600" s="203" t="s">
        <v>141</v>
      </c>
      <c r="AU1600" s="203" t="s">
        <v>87</v>
      </c>
      <c r="AV1600" s="13" t="s">
        <v>151</v>
      </c>
      <c r="AW1600" s="13" t="s">
        <v>41</v>
      </c>
      <c r="AX1600" s="13" t="s">
        <v>78</v>
      </c>
      <c r="AY1600" s="203" t="s">
        <v>132</v>
      </c>
    </row>
    <row r="1601" spans="2:51" s="12" customFormat="1" ht="13.5">
      <c r="B1601" s="194"/>
      <c r="D1601" s="187" t="s">
        <v>141</v>
      </c>
      <c r="E1601" s="195" t="s">
        <v>5</v>
      </c>
      <c r="F1601" s="196" t="s">
        <v>391</v>
      </c>
      <c r="H1601" s="197">
        <v>2.1850000000000001</v>
      </c>
      <c r="I1601" s="198"/>
      <c r="L1601" s="194"/>
      <c r="M1601" s="199"/>
      <c r="N1601" s="200"/>
      <c r="O1601" s="200"/>
      <c r="P1601" s="200"/>
      <c r="Q1601" s="200"/>
      <c r="R1601" s="200"/>
      <c r="S1601" s="200"/>
      <c r="T1601" s="201"/>
      <c r="AT1601" s="195" t="s">
        <v>141</v>
      </c>
      <c r="AU1601" s="195" t="s">
        <v>87</v>
      </c>
      <c r="AV1601" s="12" t="s">
        <v>87</v>
      </c>
      <c r="AW1601" s="12" t="s">
        <v>41</v>
      </c>
      <c r="AX1601" s="12" t="s">
        <v>78</v>
      </c>
      <c r="AY1601" s="195" t="s">
        <v>132</v>
      </c>
    </row>
    <row r="1602" spans="2:51" s="12" customFormat="1" ht="13.5">
      <c r="B1602" s="194"/>
      <c r="D1602" s="187" t="s">
        <v>141</v>
      </c>
      <c r="E1602" s="195" t="s">
        <v>5</v>
      </c>
      <c r="F1602" s="196" t="s">
        <v>392</v>
      </c>
      <c r="H1602" s="197">
        <v>4.88</v>
      </c>
      <c r="I1602" s="198"/>
      <c r="L1602" s="194"/>
      <c r="M1602" s="199"/>
      <c r="N1602" s="200"/>
      <c r="O1602" s="200"/>
      <c r="P1602" s="200"/>
      <c r="Q1602" s="200"/>
      <c r="R1602" s="200"/>
      <c r="S1602" s="200"/>
      <c r="T1602" s="201"/>
      <c r="AT1602" s="195" t="s">
        <v>141</v>
      </c>
      <c r="AU1602" s="195" t="s">
        <v>87</v>
      </c>
      <c r="AV1602" s="12" t="s">
        <v>87</v>
      </c>
      <c r="AW1602" s="12" t="s">
        <v>41</v>
      </c>
      <c r="AX1602" s="12" t="s">
        <v>78</v>
      </c>
      <c r="AY1602" s="195" t="s">
        <v>132</v>
      </c>
    </row>
    <row r="1603" spans="2:51" s="12" customFormat="1" ht="13.5">
      <c r="B1603" s="194"/>
      <c r="D1603" s="187" t="s">
        <v>141</v>
      </c>
      <c r="E1603" s="195" t="s">
        <v>5</v>
      </c>
      <c r="F1603" s="196" t="s">
        <v>393</v>
      </c>
      <c r="H1603" s="197">
        <v>4.8</v>
      </c>
      <c r="I1603" s="198"/>
      <c r="L1603" s="194"/>
      <c r="M1603" s="199"/>
      <c r="N1603" s="200"/>
      <c r="O1603" s="200"/>
      <c r="P1603" s="200"/>
      <c r="Q1603" s="200"/>
      <c r="R1603" s="200"/>
      <c r="S1603" s="200"/>
      <c r="T1603" s="201"/>
      <c r="AT1603" s="195" t="s">
        <v>141</v>
      </c>
      <c r="AU1603" s="195" t="s">
        <v>87</v>
      </c>
      <c r="AV1603" s="12" t="s">
        <v>87</v>
      </c>
      <c r="AW1603" s="12" t="s">
        <v>41</v>
      </c>
      <c r="AX1603" s="12" t="s">
        <v>78</v>
      </c>
      <c r="AY1603" s="195" t="s">
        <v>132</v>
      </c>
    </row>
    <row r="1604" spans="2:51" s="12" customFormat="1" ht="13.5">
      <c r="B1604" s="194"/>
      <c r="D1604" s="187" t="s">
        <v>141</v>
      </c>
      <c r="E1604" s="195" t="s">
        <v>5</v>
      </c>
      <c r="F1604" s="196" t="s">
        <v>394</v>
      </c>
      <c r="H1604" s="197">
        <v>3.9039999999999999</v>
      </c>
      <c r="I1604" s="198"/>
      <c r="L1604" s="194"/>
      <c r="M1604" s="199"/>
      <c r="N1604" s="200"/>
      <c r="O1604" s="200"/>
      <c r="P1604" s="200"/>
      <c r="Q1604" s="200"/>
      <c r="R1604" s="200"/>
      <c r="S1604" s="200"/>
      <c r="T1604" s="201"/>
      <c r="AT1604" s="195" t="s">
        <v>141</v>
      </c>
      <c r="AU1604" s="195" t="s">
        <v>87</v>
      </c>
      <c r="AV1604" s="12" t="s">
        <v>87</v>
      </c>
      <c r="AW1604" s="12" t="s">
        <v>41</v>
      </c>
      <c r="AX1604" s="12" t="s">
        <v>78</v>
      </c>
      <c r="AY1604" s="195" t="s">
        <v>132</v>
      </c>
    </row>
    <row r="1605" spans="2:51" s="12" customFormat="1" ht="13.5">
      <c r="B1605" s="194"/>
      <c r="D1605" s="187" t="s">
        <v>141</v>
      </c>
      <c r="E1605" s="195" t="s">
        <v>5</v>
      </c>
      <c r="F1605" s="196" t="s">
        <v>395</v>
      </c>
      <c r="H1605" s="197">
        <v>3.9039999999999999</v>
      </c>
      <c r="I1605" s="198"/>
      <c r="L1605" s="194"/>
      <c r="M1605" s="199"/>
      <c r="N1605" s="200"/>
      <c r="O1605" s="200"/>
      <c r="P1605" s="200"/>
      <c r="Q1605" s="200"/>
      <c r="R1605" s="200"/>
      <c r="S1605" s="200"/>
      <c r="T1605" s="201"/>
      <c r="AT1605" s="195" t="s">
        <v>141</v>
      </c>
      <c r="AU1605" s="195" t="s">
        <v>87</v>
      </c>
      <c r="AV1605" s="12" t="s">
        <v>87</v>
      </c>
      <c r="AW1605" s="12" t="s">
        <v>41</v>
      </c>
      <c r="AX1605" s="12" t="s">
        <v>78</v>
      </c>
      <c r="AY1605" s="195" t="s">
        <v>132</v>
      </c>
    </row>
    <row r="1606" spans="2:51" s="12" customFormat="1" ht="13.5">
      <c r="B1606" s="194"/>
      <c r="D1606" s="187" t="s">
        <v>141</v>
      </c>
      <c r="E1606" s="195" t="s">
        <v>5</v>
      </c>
      <c r="F1606" s="196" t="s">
        <v>396</v>
      </c>
      <c r="H1606" s="197">
        <v>2.4</v>
      </c>
      <c r="I1606" s="198"/>
      <c r="L1606" s="194"/>
      <c r="M1606" s="199"/>
      <c r="N1606" s="200"/>
      <c r="O1606" s="200"/>
      <c r="P1606" s="200"/>
      <c r="Q1606" s="200"/>
      <c r="R1606" s="200"/>
      <c r="S1606" s="200"/>
      <c r="T1606" s="201"/>
      <c r="AT1606" s="195" t="s">
        <v>141</v>
      </c>
      <c r="AU1606" s="195" t="s">
        <v>87</v>
      </c>
      <c r="AV1606" s="12" t="s">
        <v>87</v>
      </c>
      <c r="AW1606" s="12" t="s">
        <v>41</v>
      </c>
      <c r="AX1606" s="12" t="s">
        <v>78</v>
      </c>
      <c r="AY1606" s="195" t="s">
        <v>132</v>
      </c>
    </row>
    <row r="1607" spans="2:51" s="12" customFormat="1" ht="13.5">
      <c r="B1607" s="194"/>
      <c r="D1607" s="187" t="s">
        <v>141</v>
      </c>
      <c r="E1607" s="195" t="s">
        <v>5</v>
      </c>
      <c r="F1607" s="196" t="s">
        <v>397</v>
      </c>
      <c r="H1607" s="197">
        <v>2.4</v>
      </c>
      <c r="I1607" s="198"/>
      <c r="L1607" s="194"/>
      <c r="M1607" s="199"/>
      <c r="N1607" s="200"/>
      <c r="O1607" s="200"/>
      <c r="P1607" s="200"/>
      <c r="Q1607" s="200"/>
      <c r="R1607" s="200"/>
      <c r="S1607" s="200"/>
      <c r="T1607" s="201"/>
      <c r="AT1607" s="195" t="s">
        <v>141</v>
      </c>
      <c r="AU1607" s="195" t="s">
        <v>87</v>
      </c>
      <c r="AV1607" s="12" t="s">
        <v>87</v>
      </c>
      <c r="AW1607" s="12" t="s">
        <v>41</v>
      </c>
      <c r="AX1607" s="12" t="s">
        <v>78</v>
      </c>
      <c r="AY1607" s="195" t="s">
        <v>132</v>
      </c>
    </row>
    <row r="1608" spans="2:51" s="12" customFormat="1" ht="13.5">
      <c r="B1608" s="194"/>
      <c r="D1608" s="187" t="s">
        <v>141</v>
      </c>
      <c r="E1608" s="195" t="s">
        <v>5</v>
      </c>
      <c r="F1608" s="196" t="s">
        <v>398</v>
      </c>
      <c r="H1608" s="197">
        <v>4.8</v>
      </c>
      <c r="I1608" s="198"/>
      <c r="L1608" s="194"/>
      <c r="M1608" s="199"/>
      <c r="N1608" s="200"/>
      <c r="O1608" s="200"/>
      <c r="P1608" s="200"/>
      <c r="Q1608" s="200"/>
      <c r="R1608" s="200"/>
      <c r="S1608" s="200"/>
      <c r="T1608" s="201"/>
      <c r="AT1608" s="195" t="s">
        <v>141</v>
      </c>
      <c r="AU1608" s="195" t="s">
        <v>87</v>
      </c>
      <c r="AV1608" s="12" t="s">
        <v>87</v>
      </c>
      <c r="AW1608" s="12" t="s">
        <v>41</v>
      </c>
      <c r="AX1608" s="12" t="s">
        <v>78</v>
      </c>
      <c r="AY1608" s="195" t="s">
        <v>132</v>
      </c>
    </row>
    <row r="1609" spans="2:51" s="12" customFormat="1" ht="13.5">
      <c r="B1609" s="194"/>
      <c r="D1609" s="187" t="s">
        <v>141</v>
      </c>
      <c r="E1609" s="195" t="s">
        <v>5</v>
      </c>
      <c r="F1609" s="196" t="s">
        <v>399</v>
      </c>
      <c r="H1609" s="197">
        <v>2.4</v>
      </c>
      <c r="I1609" s="198"/>
      <c r="L1609" s="194"/>
      <c r="M1609" s="199"/>
      <c r="N1609" s="200"/>
      <c r="O1609" s="200"/>
      <c r="P1609" s="200"/>
      <c r="Q1609" s="200"/>
      <c r="R1609" s="200"/>
      <c r="S1609" s="200"/>
      <c r="T1609" s="201"/>
      <c r="AT1609" s="195" t="s">
        <v>141</v>
      </c>
      <c r="AU1609" s="195" t="s">
        <v>87</v>
      </c>
      <c r="AV1609" s="12" t="s">
        <v>87</v>
      </c>
      <c r="AW1609" s="12" t="s">
        <v>41</v>
      </c>
      <c r="AX1609" s="12" t="s">
        <v>78</v>
      </c>
      <c r="AY1609" s="195" t="s">
        <v>132</v>
      </c>
    </row>
    <row r="1610" spans="2:51" s="12" customFormat="1" ht="13.5">
      <c r="B1610" s="194"/>
      <c r="D1610" s="187" t="s">
        <v>141</v>
      </c>
      <c r="E1610" s="195" t="s">
        <v>5</v>
      </c>
      <c r="F1610" s="196" t="s">
        <v>400</v>
      </c>
      <c r="H1610" s="197">
        <v>4.8</v>
      </c>
      <c r="I1610" s="198"/>
      <c r="L1610" s="194"/>
      <c r="M1610" s="199"/>
      <c r="N1610" s="200"/>
      <c r="O1610" s="200"/>
      <c r="P1610" s="200"/>
      <c r="Q1610" s="200"/>
      <c r="R1610" s="200"/>
      <c r="S1610" s="200"/>
      <c r="T1610" s="201"/>
      <c r="AT1610" s="195" t="s">
        <v>141</v>
      </c>
      <c r="AU1610" s="195" t="s">
        <v>87</v>
      </c>
      <c r="AV1610" s="12" t="s">
        <v>87</v>
      </c>
      <c r="AW1610" s="12" t="s">
        <v>41</v>
      </c>
      <c r="AX1610" s="12" t="s">
        <v>78</v>
      </c>
      <c r="AY1610" s="195" t="s">
        <v>132</v>
      </c>
    </row>
    <row r="1611" spans="2:51" s="12" customFormat="1" ht="13.5">
      <c r="B1611" s="194"/>
      <c r="D1611" s="187" t="s">
        <v>141</v>
      </c>
      <c r="E1611" s="195" t="s">
        <v>5</v>
      </c>
      <c r="F1611" s="196" t="s">
        <v>401</v>
      </c>
      <c r="H1611" s="197">
        <v>2.4</v>
      </c>
      <c r="I1611" s="198"/>
      <c r="L1611" s="194"/>
      <c r="M1611" s="199"/>
      <c r="N1611" s="200"/>
      <c r="O1611" s="200"/>
      <c r="P1611" s="200"/>
      <c r="Q1611" s="200"/>
      <c r="R1611" s="200"/>
      <c r="S1611" s="200"/>
      <c r="T1611" s="201"/>
      <c r="AT1611" s="195" t="s">
        <v>141</v>
      </c>
      <c r="AU1611" s="195" t="s">
        <v>87</v>
      </c>
      <c r="AV1611" s="12" t="s">
        <v>87</v>
      </c>
      <c r="AW1611" s="12" t="s">
        <v>41</v>
      </c>
      <c r="AX1611" s="12" t="s">
        <v>78</v>
      </c>
      <c r="AY1611" s="195" t="s">
        <v>132</v>
      </c>
    </row>
    <row r="1612" spans="2:51" s="12" customFormat="1" ht="13.5">
      <c r="B1612" s="194"/>
      <c r="D1612" s="187" t="s">
        <v>141</v>
      </c>
      <c r="E1612" s="195" t="s">
        <v>5</v>
      </c>
      <c r="F1612" s="196" t="s">
        <v>402</v>
      </c>
      <c r="H1612" s="197">
        <v>2.2400000000000002</v>
      </c>
      <c r="I1612" s="198"/>
      <c r="L1612" s="194"/>
      <c r="M1612" s="199"/>
      <c r="N1612" s="200"/>
      <c r="O1612" s="200"/>
      <c r="P1612" s="200"/>
      <c r="Q1612" s="200"/>
      <c r="R1612" s="200"/>
      <c r="S1612" s="200"/>
      <c r="T1612" s="201"/>
      <c r="AT1612" s="195" t="s">
        <v>141</v>
      </c>
      <c r="AU1612" s="195" t="s">
        <v>87</v>
      </c>
      <c r="AV1612" s="12" t="s">
        <v>87</v>
      </c>
      <c r="AW1612" s="12" t="s">
        <v>41</v>
      </c>
      <c r="AX1612" s="12" t="s">
        <v>78</v>
      </c>
      <c r="AY1612" s="195" t="s">
        <v>132</v>
      </c>
    </row>
    <row r="1613" spans="2:51" s="12" customFormat="1" ht="13.5">
      <c r="B1613" s="194"/>
      <c r="D1613" s="187" t="s">
        <v>141</v>
      </c>
      <c r="E1613" s="195" t="s">
        <v>5</v>
      </c>
      <c r="F1613" s="196" t="s">
        <v>403</v>
      </c>
      <c r="H1613" s="197">
        <v>2.2400000000000002</v>
      </c>
      <c r="I1613" s="198"/>
      <c r="L1613" s="194"/>
      <c r="M1613" s="199"/>
      <c r="N1613" s="200"/>
      <c r="O1613" s="200"/>
      <c r="P1613" s="200"/>
      <c r="Q1613" s="200"/>
      <c r="R1613" s="200"/>
      <c r="S1613" s="200"/>
      <c r="T1613" s="201"/>
      <c r="AT1613" s="195" t="s">
        <v>141</v>
      </c>
      <c r="AU1613" s="195" t="s">
        <v>87</v>
      </c>
      <c r="AV1613" s="12" t="s">
        <v>87</v>
      </c>
      <c r="AW1613" s="12" t="s">
        <v>41</v>
      </c>
      <c r="AX1613" s="12" t="s">
        <v>78</v>
      </c>
      <c r="AY1613" s="195" t="s">
        <v>132</v>
      </c>
    </row>
    <row r="1614" spans="2:51" s="12" customFormat="1" ht="13.5">
      <c r="B1614" s="194"/>
      <c r="D1614" s="187" t="s">
        <v>141</v>
      </c>
      <c r="E1614" s="195" t="s">
        <v>5</v>
      </c>
      <c r="F1614" s="196" t="s">
        <v>404</v>
      </c>
      <c r="H1614" s="197">
        <v>2.2400000000000002</v>
      </c>
      <c r="I1614" s="198"/>
      <c r="L1614" s="194"/>
      <c r="M1614" s="199"/>
      <c r="N1614" s="200"/>
      <c r="O1614" s="200"/>
      <c r="P1614" s="200"/>
      <c r="Q1614" s="200"/>
      <c r="R1614" s="200"/>
      <c r="S1614" s="200"/>
      <c r="T1614" s="201"/>
      <c r="AT1614" s="195" t="s">
        <v>141</v>
      </c>
      <c r="AU1614" s="195" t="s">
        <v>87</v>
      </c>
      <c r="AV1614" s="12" t="s">
        <v>87</v>
      </c>
      <c r="AW1614" s="12" t="s">
        <v>41</v>
      </c>
      <c r="AX1614" s="12" t="s">
        <v>78</v>
      </c>
      <c r="AY1614" s="195" t="s">
        <v>132</v>
      </c>
    </row>
    <row r="1615" spans="2:51" s="13" customFormat="1" ht="13.5">
      <c r="B1615" s="202"/>
      <c r="D1615" s="187" t="s">
        <v>141</v>
      </c>
      <c r="E1615" s="203" t="s">
        <v>5</v>
      </c>
      <c r="F1615" s="204" t="s">
        <v>150</v>
      </c>
      <c r="H1615" s="205">
        <v>45.593000000000004</v>
      </c>
      <c r="I1615" s="206"/>
      <c r="L1615" s="202"/>
      <c r="M1615" s="207"/>
      <c r="N1615" s="208"/>
      <c r="O1615" s="208"/>
      <c r="P1615" s="208"/>
      <c r="Q1615" s="208"/>
      <c r="R1615" s="208"/>
      <c r="S1615" s="208"/>
      <c r="T1615" s="209"/>
      <c r="AT1615" s="203" t="s">
        <v>141</v>
      </c>
      <c r="AU1615" s="203" t="s">
        <v>87</v>
      </c>
      <c r="AV1615" s="13" t="s">
        <v>151</v>
      </c>
      <c r="AW1615" s="13" t="s">
        <v>41</v>
      </c>
      <c r="AX1615" s="13" t="s">
        <v>78</v>
      </c>
      <c r="AY1615" s="203" t="s">
        <v>132</v>
      </c>
    </row>
    <row r="1616" spans="2:51" s="12" customFormat="1" ht="13.5">
      <c r="B1616" s="194"/>
      <c r="D1616" s="187" t="s">
        <v>141</v>
      </c>
      <c r="E1616" s="195" t="s">
        <v>5</v>
      </c>
      <c r="F1616" s="196" t="s">
        <v>405</v>
      </c>
      <c r="H1616" s="197">
        <v>6.4029999999999996</v>
      </c>
      <c r="I1616" s="198"/>
      <c r="L1616" s="194"/>
      <c r="M1616" s="199"/>
      <c r="N1616" s="200"/>
      <c r="O1616" s="200"/>
      <c r="P1616" s="200"/>
      <c r="Q1616" s="200"/>
      <c r="R1616" s="200"/>
      <c r="S1616" s="200"/>
      <c r="T1616" s="201"/>
      <c r="AT1616" s="195" t="s">
        <v>141</v>
      </c>
      <c r="AU1616" s="195" t="s">
        <v>87</v>
      </c>
      <c r="AV1616" s="12" t="s">
        <v>87</v>
      </c>
      <c r="AW1616" s="12" t="s">
        <v>41</v>
      </c>
      <c r="AX1616" s="12" t="s">
        <v>78</v>
      </c>
      <c r="AY1616" s="195" t="s">
        <v>132</v>
      </c>
    </row>
    <row r="1617" spans="2:51" s="12" customFormat="1" ht="13.5">
      <c r="B1617" s="194"/>
      <c r="D1617" s="187" t="s">
        <v>141</v>
      </c>
      <c r="E1617" s="195" t="s">
        <v>5</v>
      </c>
      <c r="F1617" s="196" t="s">
        <v>406</v>
      </c>
      <c r="H1617" s="197">
        <v>6.4029999999999996</v>
      </c>
      <c r="I1617" s="198"/>
      <c r="L1617" s="194"/>
      <c r="M1617" s="199"/>
      <c r="N1617" s="200"/>
      <c r="O1617" s="200"/>
      <c r="P1617" s="200"/>
      <c r="Q1617" s="200"/>
      <c r="R1617" s="200"/>
      <c r="S1617" s="200"/>
      <c r="T1617" s="201"/>
      <c r="AT1617" s="195" t="s">
        <v>141</v>
      </c>
      <c r="AU1617" s="195" t="s">
        <v>87</v>
      </c>
      <c r="AV1617" s="12" t="s">
        <v>87</v>
      </c>
      <c r="AW1617" s="12" t="s">
        <v>41</v>
      </c>
      <c r="AX1617" s="12" t="s">
        <v>78</v>
      </c>
      <c r="AY1617" s="195" t="s">
        <v>132</v>
      </c>
    </row>
    <row r="1618" spans="2:51" s="12" customFormat="1" ht="13.5">
      <c r="B1618" s="194"/>
      <c r="D1618" s="187" t="s">
        <v>141</v>
      </c>
      <c r="E1618" s="195" t="s">
        <v>5</v>
      </c>
      <c r="F1618" s="196" t="s">
        <v>407</v>
      </c>
      <c r="H1618" s="197">
        <v>11.096</v>
      </c>
      <c r="I1618" s="198"/>
      <c r="L1618" s="194"/>
      <c r="M1618" s="199"/>
      <c r="N1618" s="200"/>
      <c r="O1618" s="200"/>
      <c r="P1618" s="200"/>
      <c r="Q1618" s="200"/>
      <c r="R1618" s="200"/>
      <c r="S1618" s="200"/>
      <c r="T1618" s="201"/>
      <c r="AT1618" s="195" t="s">
        <v>141</v>
      </c>
      <c r="AU1618" s="195" t="s">
        <v>87</v>
      </c>
      <c r="AV1618" s="12" t="s">
        <v>87</v>
      </c>
      <c r="AW1618" s="12" t="s">
        <v>41</v>
      </c>
      <c r="AX1618" s="12" t="s">
        <v>78</v>
      </c>
      <c r="AY1618" s="195" t="s">
        <v>132</v>
      </c>
    </row>
    <row r="1619" spans="2:51" s="12" customFormat="1" ht="13.5">
      <c r="B1619" s="194"/>
      <c r="D1619" s="187" t="s">
        <v>141</v>
      </c>
      <c r="E1619" s="195" t="s">
        <v>5</v>
      </c>
      <c r="F1619" s="196" t="s">
        <v>408</v>
      </c>
      <c r="H1619" s="197">
        <v>7.8470000000000004</v>
      </c>
      <c r="I1619" s="198"/>
      <c r="L1619" s="194"/>
      <c r="M1619" s="199"/>
      <c r="N1619" s="200"/>
      <c r="O1619" s="200"/>
      <c r="P1619" s="200"/>
      <c r="Q1619" s="200"/>
      <c r="R1619" s="200"/>
      <c r="S1619" s="200"/>
      <c r="T1619" s="201"/>
      <c r="AT1619" s="195" t="s">
        <v>141</v>
      </c>
      <c r="AU1619" s="195" t="s">
        <v>87</v>
      </c>
      <c r="AV1619" s="12" t="s">
        <v>87</v>
      </c>
      <c r="AW1619" s="12" t="s">
        <v>41</v>
      </c>
      <c r="AX1619" s="12" t="s">
        <v>78</v>
      </c>
      <c r="AY1619" s="195" t="s">
        <v>132</v>
      </c>
    </row>
    <row r="1620" spans="2:51" s="12" customFormat="1" ht="13.5">
      <c r="B1620" s="194"/>
      <c r="D1620" s="187" t="s">
        <v>141</v>
      </c>
      <c r="E1620" s="195" t="s">
        <v>5</v>
      </c>
      <c r="F1620" s="196" t="s">
        <v>409</v>
      </c>
      <c r="H1620" s="197">
        <v>22.425999999999998</v>
      </c>
      <c r="I1620" s="198"/>
      <c r="L1620" s="194"/>
      <c r="M1620" s="199"/>
      <c r="N1620" s="200"/>
      <c r="O1620" s="200"/>
      <c r="P1620" s="200"/>
      <c r="Q1620" s="200"/>
      <c r="R1620" s="200"/>
      <c r="S1620" s="200"/>
      <c r="T1620" s="201"/>
      <c r="AT1620" s="195" t="s">
        <v>141</v>
      </c>
      <c r="AU1620" s="195" t="s">
        <v>87</v>
      </c>
      <c r="AV1620" s="12" t="s">
        <v>87</v>
      </c>
      <c r="AW1620" s="12" t="s">
        <v>41</v>
      </c>
      <c r="AX1620" s="12" t="s">
        <v>78</v>
      </c>
      <c r="AY1620" s="195" t="s">
        <v>132</v>
      </c>
    </row>
    <row r="1621" spans="2:51" s="12" customFormat="1" ht="13.5">
      <c r="B1621" s="194"/>
      <c r="D1621" s="187" t="s">
        <v>141</v>
      </c>
      <c r="E1621" s="195" t="s">
        <v>5</v>
      </c>
      <c r="F1621" s="196" t="s">
        <v>410</v>
      </c>
      <c r="H1621" s="197">
        <v>7.93</v>
      </c>
      <c r="I1621" s="198"/>
      <c r="L1621" s="194"/>
      <c r="M1621" s="199"/>
      <c r="N1621" s="200"/>
      <c r="O1621" s="200"/>
      <c r="P1621" s="200"/>
      <c r="Q1621" s="200"/>
      <c r="R1621" s="200"/>
      <c r="S1621" s="200"/>
      <c r="T1621" s="201"/>
      <c r="AT1621" s="195" t="s">
        <v>141</v>
      </c>
      <c r="AU1621" s="195" t="s">
        <v>87</v>
      </c>
      <c r="AV1621" s="12" t="s">
        <v>87</v>
      </c>
      <c r="AW1621" s="12" t="s">
        <v>41</v>
      </c>
      <c r="AX1621" s="12" t="s">
        <v>78</v>
      </c>
      <c r="AY1621" s="195" t="s">
        <v>132</v>
      </c>
    </row>
    <row r="1622" spans="2:51" s="12" customFormat="1" ht="13.5">
      <c r="B1622" s="194"/>
      <c r="D1622" s="187" t="s">
        <v>141</v>
      </c>
      <c r="E1622" s="195" t="s">
        <v>5</v>
      </c>
      <c r="F1622" s="196" t="s">
        <v>411</v>
      </c>
      <c r="H1622" s="197">
        <v>20.196000000000002</v>
      </c>
      <c r="I1622" s="198"/>
      <c r="L1622" s="194"/>
      <c r="M1622" s="199"/>
      <c r="N1622" s="200"/>
      <c r="O1622" s="200"/>
      <c r="P1622" s="200"/>
      <c r="Q1622" s="200"/>
      <c r="R1622" s="200"/>
      <c r="S1622" s="200"/>
      <c r="T1622" s="201"/>
      <c r="AT1622" s="195" t="s">
        <v>141</v>
      </c>
      <c r="AU1622" s="195" t="s">
        <v>87</v>
      </c>
      <c r="AV1622" s="12" t="s">
        <v>87</v>
      </c>
      <c r="AW1622" s="12" t="s">
        <v>41</v>
      </c>
      <c r="AX1622" s="12" t="s">
        <v>78</v>
      </c>
      <c r="AY1622" s="195" t="s">
        <v>132</v>
      </c>
    </row>
    <row r="1623" spans="2:51" s="12" customFormat="1" ht="13.5">
      <c r="B1623" s="194"/>
      <c r="D1623" s="187" t="s">
        <v>141</v>
      </c>
      <c r="E1623" s="195" t="s">
        <v>5</v>
      </c>
      <c r="F1623" s="196" t="s">
        <v>412</v>
      </c>
      <c r="H1623" s="197">
        <v>7.0209999999999999</v>
      </c>
      <c r="I1623" s="198"/>
      <c r="L1623" s="194"/>
      <c r="M1623" s="199"/>
      <c r="N1623" s="200"/>
      <c r="O1623" s="200"/>
      <c r="P1623" s="200"/>
      <c r="Q1623" s="200"/>
      <c r="R1623" s="200"/>
      <c r="S1623" s="200"/>
      <c r="T1623" s="201"/>
      <c r="AT1623" s="195" t="s">
        <v>141</v>
      </c>
      <c r="AU1623" s="195" t="s">
        <v>87</v>
      </c>
      <c r="AV1623" s="12" t="s">
        <v>87</v>
      </c>
      <c r="AW1623" s="12" t="s">
        <v>41</v>
      </c>
      <c r="AX1623" s="12" t="s">
        <v>78</v>
      </c>
      <c r="AY1623" s="195" t="s">
        <v>132</v>
      </c>
    </row>
    <row r="1624" spans="2:51" s="12" customFormat="1" ht="13.5">
      <c r="B1624" s="194"/>
      <c r="D1624" s="187" t="s">
        <v>141</v>
      </c>
      <c r="E1624" s="195" t="s">
        <v>5</v>
      </c>
      <c r="F1624" s="196" t="s">
        <v>413</v>
      </c>
      <c r="H1624" s="197">
        <v>20.196000000000002</v>
      </c>
      <c r="I1624" s="198"/>
      <c r="L1624" s="194"/>
      <c r="M1624" s="199"/>
      <c r="N1624" s="200"/>
      <c r="O1624" s="200"/>
      <c r="P1624" s="200"/>
      <c r="Q1624" s="200"/>
      <c r="R1624" s="200"/>
      <c r="S1624" s="200"/>
      <c r="T1624" s="201"/>
      <c r="AT1624" s="195" t="s">
        <v>141</v>
      </c>
      <c r="AU1624" s="195" t="s">
        <v>87</v>
      </c>
      <c r="AV1624" s="12" t="s">
        <v>87</v>
      </c>
      <c r="AW1624" s="12" t="s">
        <v>41</v>
      </c>
      <c r="AX1624" s="12" t="s">
        <v>78</v>
      </c>
      <c r="AY1624" s="195" t="s">
        <v>132</v>
      </c>
    </row>
    <row r="1625" spans="2:51" s="12" customFormat="1" ht="13.5">
      <c r="B1625" s="194"/>
      <c r="D1625" s="187" t="s">
        <v>141</v>
      </c>
      <c r="E1625" s="195" t="s">
        <v>5</v>
      </c>
      <c r="F1625" s="196" t="s">
        <v>414</v>
      </c>
      <c r="H1625" s="197">
        <v>7.0209999999999999</v>
      </c>
      <c r="I1625" s="198"/>
      <c r="L1625" s="194"/>
      <c r="M1625" s="199"/>
      <c r="N1625" s="200"/>
      <c r="O1625" s="200"/>
      <c r="P1625" s="200"/>
      <c r="Q1625" s="200"/>
      <c r="R1625" s="200"/>
      <c r="S1625" s="200"/>
      <c r="T1625" s="201"/>
      <c r="AT1625" s="195" t="s">
        <v>141</v>
      </c>
      <c r="AU1625" s="195" t="s">
        <v>87</v>
      </c>
      <c r="AV1625" s="12" t="s">
        <v>87</v>
      </c>
      <c r="AW1625" s="12" t="s">
        <v>41</v>
      </c>
      <c r="AX1625" s="12" t="s">
        <v>78</v>
      </c>
      <c r="AY1625" s="195" t="s">
        <v>132</v>
      </c>
    </row>
    <row r="1626" spans="2:51" s="12" customFormat="1" ht="13.5">
      <c r="B1626" s="194"/>
      <c r="D1626" s="187" t="s">
        <v>141</v>
      </c>
      <c r="E1626" s="195" t="s">
        <v>5</v>
      </c>
      <c r="F1626" s="196" t="s">
        <v>415</v>
      </c>
      <c r="H1626" s="197">
        <v>20.670999999999999</v>
      </c>
      <c r="I1626" s="198"/>
      <c r="L1626" s="194"/>
      <c r="M1626" s="199"/>
      <c r="N1626" s="200"/>
      <c r="O1626" s="200"/>
      <c r="P1626" s="200"/>
      <c r="Q1626" s="200"/>
      <c r="R1626" s="200"/>
      <c r="S1626" s="200"/>
      <c r="T1626" s="201"/>
      <c r="AT1626" s="195" t="s">
        <v>141</v>
      </c>
      <c r="AU1626" s="195" t="s">
        <v>87</v>
      </c>
      <c r="AV1626" s="12" t="s">
        <v>87</v>
      </c>
      <c r="AW1626" s="12" t="s">
        <v>41</v>
      </c>
      <c r="AX1626" s="12" t="s">
        <v>78</v>
      </c>
      <c r="AY1626" s="195" t="s">
        <v>132</v>
      </c>
    </row>
    <row r="1627" spans="2:51" s="12" customFormat="1" ht="13.5">
      <c r="B1627" s="194"/>
      <c r="D1627" s="187" t="s">
        <v>141</v>
      </c>
      <c r="E1627" s="195" t="s">
        <v>5</v>
      </c>
      <c r="F1627" s="196" t="s">
        <v>416</v>
      </c>
      <c r="H1627" s="197">
        <v>7.1859999999999999</v>
      </c>
      <c r="I1627" s="198"/>
      <c r="L1627" s="194"/>
      <c r="M1627" s="199"/>
      <c r="N1627" s="200"/>
      <c r="O1627" s="200"/>
      <c r="P1627" s="200"/>
      <c r="Q1627" s="200"/>
      <c r="R1627" s="200"/>
      <c r="S1627" s="200"/>
      <c r="T1627" s="201"/>
      <c r="AT1627" s="195" t="s">
        <v>141</v>
      </c>
      <c r="AU1627" s="195" t="s">
        <v>87</v>
      </c>
      <c r="AV1627" s="12" t="s">
        <v>87</v>
      </c>
      <c r="AW1627" s="12" t="s">
        <v>41</v>
      </c>
      <c r="AX1627" s="12" t="s">
        <v>78</v>
      </c>
      <c r="AY1627" s="195" t="s">
        <v>132</v>
      </c>
    </row>
    <row r="1628" spans="2:51" s="12" customFormat="1" ht="13.5">
      <c r="B1628" s="194"/>
      <c r="D1628" s="187" t="s">
        <v>141</v>
      </c>
      <c r="E1628" s="195" t="s">
        <v>5</v>
      </c>
      <c r="F1628" s="196" t="s">
        <v>417</v>
      </c>
      <c r="H1628" s="197">
        <v>5.633</v>
      </c>
      <c r="I1628" s="198"/>
      <c r="L1628" s="194"/>
      <c r="M1628" s="199"/>
      <c r="N1628" s="200"/>
      <c r="O1628" s="200"/>
      <c r="P1628" s="200"/>
      <c r="Q1628" s="200"/>
      <c r="R1628" s="200"/>
      <c r="S1628" s="200"/>
      <c r="T1628" s="201"/>
      <c r="AT1628" s="195" t="s">
        <v>141</v>
      </c>
      <c r="AU1628" s="195" t="s">
        <v>87</v>
      </c>
      <c r="AV1628" s="12" t="s">
        <v>87</v>
      </c>
      <c r="AW1628" s="12" t="s">
        <v>41</v>
      </c>
      <c r="AX1628" s="12" t="s">
        <v>78</v>
      </c>
      <c r="AY1628" s="195" t="s">
        <v>132</v>
      </c>
    </row>
    <row r="1629" spans="2:51" s="12" customFormat="1" ht="13.5">
      <c r="B1629" s="194"/>
      <c r="D1629" s="187" t="s">
        <v>141</v>
      </c>
      <c r="E1629" s="195" t="s">
        <v>5</v>
      </c>
      <c r="F1629" s="196" t="s">
        <v>418</v>
      </c>
      <c r="H1629" s="197">
        <v>5.633</v>
      </c>
      <c r="I1629" s="198"/>
      <c r="L1629" s="194"/>
      <c r="M1629" s="199"/>
      <c r="N1629" s="200"/>
      <c r="O1629" s="200"/>
      <c r="P1629" s="200"/>
      <c r="Q1629" s="200"/>
      <c r="R1629" s="200"/>
      <c r="S1629" s="200"/>
      <c r="T1629" s="201"/>
      <c r="AT1629" s="195" t="s">
        <v>141</v>
      </c>
      <c r="AU1629" s="195" t="s">
        <v>87</v>
      </c>
      <c r="AV1629" s="12" t="s">
        <v>87</v>
      </c>
      <c r="AW1629" s="12" t="s">
        <v>41</v>
      </c>
      <c r="AX1629" s="12" t="s">
        <v>78</v>
      </c>
      <c r="AY1629" s="195" t="s">
        <v>132</v>
      </c>
    </row>
    <row r="1630" spans="2:51" s="12" customFormat="1" ht="13.5">
      <c r="B1630" s="194"/>
      <c r="D1630" s="187" t="s">
        <v>141</v>
      </c>
      <c r="E1630" s="195" t="s">
        <v>5</v>
      </c>
      <c r="F1630" s="196" t="s">
        <v>419</v>
      </c>
      <c r="H1630" s="197">
        <v>10.132</v>
      </c>
      <c r="I1630" s="198"/>
      <c r="L1630" s="194"/>
      <c r="M1630" s="199"/>
      <c r="N1630" s="200"/>
      <c r="O1630" s="200"/>
      <c r="P1630" s="200"/>
      <c r="Q1630" s="200"/>
      <c r="R1630" s="200"/>
      <c r="S1630" s="200"/>
      <c r="T1630" s="201"/>
      <c r="AT1630" s="195" t="s">
        <v>141</v>
      </c>
      <c r="AU1630" s="195" t="s">
        <v>87</v>
      </c>
      <c r="AV1630" s="12" t="s">
        <v>87</v>
      </c>
      <c r="AW1630" s="12" t="s">
        <v>41</v>
      </c>
      <c r="AX1630" s="12" t="s">
        <v>78</v>
      </c>
      <c r="AY1630" s="195" t="s">
        <v>132</v>
      </c>
    </row>
    <row r="1631" spans="2:51" s="12" customFormat="1" ht="13.5">
      <c r="B1631" s="194"/>
      <c r="D1631" s="187" t="s">
        <v>141</v>
      </c>
      <c r="E1631" s="195" t="s">
        <v>5</v>
      </c>
      <c r="F1631" s="196" t="s">
        <v>420</v>
      </c>
      <c r="H1631" s="197">
        <v>7.0209999999999999</v>
      </c>
      <c r="I1631" s="198"/>
      <c r="L1631" s="194"/>
      <c r="M1631" s="199"/>
      <c r="N1631" s="200"/>
      <c r="O1631" s="200"/>
      <c r="P1631" s="200"/>
      <c r="Q1631" s="200"/>
      <c r="R1631" s="200"/>
      <c r="S1631" s="200"/>
      <c r="T1631" s="201"/>
      <c r="AT1631" s="195" t="s">
        <v>141</v>
      </c>
      <c r="AU1631" s="195" t="s">
        <v>87</v>
      </c>
      <c r="AV1631" s="12" t="s">
        <v>87</v>
      </c>
      <c r="AW1631" s="12" t="s">
        <v>41</v>
      </c>
      <c r="AX1631" s="12" t="s">
        <v>78</v>
      </c>
      <c r="AY1631" s="195" t="s">
        <v>132</v>
      </c>
    </row>
    <row r="1632" spans="2:51" s="12" customFormat="1" ht="13.5">
      <c r="B1632" s="194"/>
      <c r="D1632" s="187" t="s">
        <v>141</v>
      </c>
      <c r="E1632" s="195" t="s">
        <v>5</v>
      </c>
      <c r="F1632" s="196" t="s">
        <v>421</v>
      </c>
      <c r="H1632" s="197">
        <v>4.1340000000000003</v>
      </c>
      <c r="I1632" s="198"/>
      <c r="L1632" s="194"/>
      <c r="M1632" s="199"/>
      <c r="N1632" s="200"/>
      <c r="O1632" s="200"/>
      <c r="P1632" s="200"/>
      <c r="Q1632" s="200"/>
      <c r="R1632" s="200"/>
      <c r="S1632" s="200"/>
      <c r="T1632" s="201"/>
      <c r="AT1632" s="195" t="s">
        <v>141</v>
      </c>
      <c r="AU1632" s="195" t="s">
        <v>87</v>
      </c>
      <c r="AV1632" s="12" t="s">
        <v>87</v>
      </c>
      <c r="AW1632" s="12" t="s">
        <v>41</v>
      </c>
      <c r="AX1632" s="12" t="s">
        <v>78</v>
      </c>
      <c r="AY1632" s="195" t="s">
        <v>132</v>
      </c>
    </row>
    <row r="1633" spans="2:51" s="12" customFormat="1" ht="13.5">
      <c r="B1633" s="194"/>
      <c r="D1633" s="187" t="s">
        <v>141</v>
      </c>
      <c r="E1633" s="195" t="s">
        <v>5</v>
      </c>
      <c r="F1633" s="196" t="s">
        <v>422</v>
      </c>
      <c r="H1633" s="197">
        <v>2.9180000000000001</v>
      </c>
      <c r="I1633" s="198"/>
      <c r="L1633" s="194"/>
      <c r="M1633" s="199"/>
      <c r="N1633" s="200"/>
      <c r="O1633" s="200"/>
      <c r="P1633" s="200"/>
      <c r="Q1633" s="200"/>
      <c r="R1633" s="200"/>
      <c r="S1633" s="200"/>
      <c r="T1633" s="201"/>
      <c r="AT1633" s="195" t="s">
        <v>141</v>
      </c>
      <c r="AU1633" s="195" t="s">
        <v>87</v>
      </c>
      <c r="AV1633" s="12" t="s">
        <v>87</v>
      </c>
      <c r="AW1633" s="12" t="s">
        <v>41</v>
      </c>
      <c r="AX1633" s="12" t="s">
        <v>78</v>
      </c>
      <c r="AY1633" s="195" t="s">
        <v>132</v>
      </c>
    </row>
    <row r="1634" spans="2:51" s="12" customFormat="1" ht="13.5">
      <c r="B1634" s="194"/>
      <c r="D1634" s="187" t="s">
        <v>141</v>
      </c>
      <c r="E1634" s="195" t="s">
        <v>5</v>
      </c>
      <c r="F1634" s="196" t="s">
        <v>423</v>
      </c>
      <c r="H1634" s="197">
        <v>2.88</v>
      </c>
      <c r="I1634" s="198"/>
      <c r="L1634" s="194"/>
      <c r="M1634" s="199"/>
      <c r="N1634" s="200"/>
      <c r="O1634" s="200"/>
      <c r="P1634" s="200"/>
      <c r="Q1634" s="200"/>
      <c r="R1634" s="200"/>
      <c r="S1634" s="200"/>
      <c r="T1634" s="201"/>
      <c r="AT1634" s="195" t="s">
        <v>141</v>
      </c>
      <c r="AU1634" s="195" t="s">
        <v>87</v>
      </c>
      <c r="AV1634" s="12" t="s">
        <v>87</v>
      </c>
      <c r="AW1634" s="12" t="s">
        <v>41</v>
      </c>
      <c r="AX1634" s="12" t="s">
        <v>78</v>
      </c>
      <c r="AY1634" s="195" t="s">
        <v>132</v>
      </c>
    </row>
    <row r="1635" spans="2:51" s="12" customFormat="1" ht="13.5">
      <c r="B1635" s="194"/>
      <c r="D1635" s="187" t="s">
        <v>141</v>
      </c>
      <c r="E1635" s="195" t="s">
        <v>5</v>
      </c>
      <c r="F1635" s="196" t="s">
        <v>424</v>
      </c>
      <c r="H1635" s="197">
        <v>4.1340000000000003</v>
      </c>
      <c r="I1635" s="198"/>
      <c r="L1635" s="194"/>
      <c r="M1635" s="199"/>
      <c r="N1635" s="200"/>
      <c r="O1635" s="200"/>
      <c r="P1635" s="200"/>
      <c r="Q1635" s="200"/>
      <c r="R1635" s="200"/>
      <c r="S1635" s="200"/>
      <c r="T1635" s="201"/>
      <c r="AT1635" s="195" t="s">
        <v>141</v>
      </c>
      <c r="AU1635" s="195" t="s">
        <v>87</v>
      </c>
      <c r="AV1635" s="12" t="s">
        <v>87</v>
      </c>
      <c r="AW1635" s="12" t="s">
        <v>41</v>
      </c>
      <c r="AX1635" s="12" t="s">
        <v>78</v>
      </c>
      <c r="AY1635" s="195" t="s">
        <v>132</v>
      </c>
    </row>
    <row r="1636" spans="2:51" s="12" customFormat="1" ht="13.5">
      <c r="B1636" s="194"/>
      <c r="D1636" s="187" t="s">
        <v>141</v>
      </c>
      <c r="E1636" s="195" t="s">
        <v>5</v>
      </c>
      <c r="F1636" s="196" t="s">
        <v>425</v>
      </c>
      <c r="H1636" s="197">
        <v>5.8369999999999997</v>
      </c>
      <c r="I1636" s="198"/>
      <c r="L1636" s="194"/>
      <c r="M1636" s="199"/>
      <c r="N1636" s="200"/>
      <c r="O1636" s="200"/>
      <c r="P1636" s="200"/>
      <c r="Q1636" s="200"/>
      <c r="R1636" s="200"/>
      <c r="S1636" s="200"/>
      <c r="T1636" s="201"/>
      <c r="AT1636" s="195" t="s">
        <v>141</v>
      </c>
      <c r="AU1636" s="195" t="s">
        <v>87</v>
      </c>
      <c r="AV1636" s="12" t="s">
        <v>87</v>
      </c>
      <c r="AW1636" s="12" t="s">
        <v>41</v>
      </c>
      <c r="AX1636" s="12" t="s">
        <v>78</v>
      </c>
      <c r="AY1636" s="195" t="s">
        <v>132</v>
      </c>
    </row>
    <row r="1637" spans="2:51" s="12" customFormat="1" ht="13.5">
      <c r="B1637" s="194"/>
      <c r="D1637" s="187" t="s">
        <v>141</v>
      </c>
      <c r="E1637" s="195" t="s">
        <v>5</v>
      </c>
      <c r="F1637" s="196" t="s">
        <v>426</v>
      </c>
      <c r="H1637" s="197">
        <v>2.88</v>
      </c>
      <c r="I1637" s="198"/>
      <c r="L1637" s="194"/>
      <c r="M1637" s="199"/>
      <c r="N1637" s="200"/>
      <c r="O1637" s="200"/>
      <c r="P1637" s="200"/>
      <c r="Q1637" s="200"/>
      <c r="R1637" s="200"/>
      <c r="S1637" s="200"/>
      <c r="T1637" s="201"/>
      <c r="AT1637" s="195" t="s">
        <v>141</v>
      </c>
      <c r="AU1637" s="195" t="s">
        <v>87</v>
      </c>
      <c r="AV1637" s="12" t="s">
        <v>87</v>
      </c>
      <c r="AW1637" s="12" t="s">
        <v>41</v>
      </c>
      <c r="AX1637" s="12" t="s">
        <v>78</v>
      </c>
      <c r="AY1637" s="195" t="s">
        <v>132</v>
      </c>
    </row>
    <row r="1638" spans="2:51" s="12" customFormat="1" ht="13.5">
      <c r="B1638" s="194"/>
      <c r="D1638" s="187" t="s">
        <v>141</v>
      </c>
      <c r="E1638" s="195" t="s">
        <v>5</v>
      </c>
      <c r="F1638" s="196" t="s">
        <v>427</v>
      </c>
      <c r="H1638" s="197">
        <v>2.66</v>
      </c>
      <c r="I1638" s="198"/>
      <c r="L1638" s="194"/>
      <c r="M1638" s="199"/>
      <c r="N1638" s="200"/>
      <c r="O1638" s="200"/>
      <c r="P1638" s="200"/>
      <c r="Q1638" s="200"/>
      <c r="R1638" s="200"/>
      <c r="S1638" s="200"/>
      <c r="T1638" s="201"/>
      <c r="AT1638" s="195" t="s">
        <v>141</v>
      </c>
      <c r="AU1638" s="195" t="s">
        <v>87</v>
      </c>
      <c r="AV1638" s="12" t="s">
        <v>87</v>
      </c>
      <c r="AW1638" s="12" t="s">
        <v>41</v>
      </c>
      <c r="AX1638" s="12" t="s">
        <v>78</v>
      </c>
      <c r="AY1638" s="195" t="s">
        <v>132</v>
      </c>
    </row>
    <row r="1639" spans="2:51" s="12" customFormat="1" ht="13.5">
      <c r="B1639" s="194"/>
      <c r="D1639" s="187" t="s">
        <v>141</v>
      </c>
      <c r="E1639" s="195" t="s">
        <v>5</v>
      </c>
      <c r="F1639" s="196" t="s">
        <v>428</v>
      </c>
      <c r="H1639" s="197">
        <v>3.6040000000000001</v>
      </c>
      <c r="I1639" s="198"/>
      <c r="L1639" s="194"/>
      <c r="M1639" s="199"/>
      <c r="N1639" s="200"/>
      <c r="O1639" s="200"/>
      <c r="P1639" s="200"/>
      <c r="Q1639" s="200"/>
      <c r="R1639" s="200"/>
      <c r="S1639" s="200"/>
      <c r="T1639" s="201"/>
      <c r="AT1639" s="195" t="s">
        <v>141</v>
      </c>
      <c r="AU1639" s="195" t="s">
        <v>87</v>
      </c>
      <c r="AV1639" s="12" t="s">
        <v>87</v>
      </c>
      <c r="AW1639" s="12" t="s">
        <v>41</v>
      </c>
      <c r="AX1639" s="12" t="s">
        <v>78</v>
      </c>
      <c r="AY1639" s="195" t="s">
        <v>132</v>
      </c>
    </row>
    <row r="1640" spans="2:51" s="12" customFormat="1" ht="13.5">
      <c r="B1640" s="194"/>
      <c r="D1640" s="187" t="s">
        <v>141</v>
      </c>
      <c r="E1640" s="195" t="s">
        <v>5</v>
      </c>
      <c r="F1640" s="196" t="s">
        <v>429</v>
      </c>
      <c r="H1640" s="197">
        <v>3.6040000000000001</v>
      </c>
      <c r="I1640" s="198"/>
      <c r="L1640" s="194"/>
      <c r="M1640" s="199"/>
      <c r="N1640" s="200"/>
      <c r="O1640" s="200"/>
      <c r="P1640" s="200"/>
      <c r="Q1640" s="200"/>
      <c r="R1640" s="200"/>
      <c r="S1640" s="200"/>
      <c r="T1640" s="201"/>
      <c r="AT1640" s="195" t="s">
        <v>141</v>
      </c>
      <c r="AU1640" s="195" t="s">
        <v>87</v>
      </c>
      <c r="AV1640" s="12" t="s">
        <v>87</v>
      </c>
      <c r="AW1640" s="12" t="s">
        <v>41</v>
      </c>
      <c r="AX1640" s="12" t="s">
        <v>78</v>
      </c>
      <c r="AY1640" s="195" t="s">
        <v>132</v>
      </c>
    </row>
    <row r="1641" spans="2:51" s="12" customFormat="1" ht="13.5">
      <c r="B1641" s="194"/>
      <c r="D1641" s="187" t="s">
        <v>141</v>
      </c>
      <c r="E1641" s="195" t="s">
        <v>5</v>
      </c>
      <c r="F1641" s="196" t="s">
        <v>430</v>
      </c>
      <c r="H1641" s="197">
        <v>3.6960000000000002</v>
      </c>
      <c r="I1641" s="198"/>
      <c r="L1641" s="194"/>
      <c r="M1641" s="199"/>
      <c r="N1641" s="200"/>
      <c r="O1641" s="200"/>
      <c r="P1641" s="200"/>
      <c r="Q1641" s="200"/>
      <c r="R1641" s="200"/>
      <c r="S1641" s="200"/>
      <c r="T1641" s="201"/>
      <c r="AT1641" s="195" t="s">
        <v>141</v>
      </c>
      <c r="AU1641" s="195" t="s">
        <v>87</v>
      </c>
      <c r="AV1641" s="12" t="s">
        <v>87</v>
      </c>
      <c r="AW1641" s="12" t="s">
        <v>41</v>
      </c>
      <c r="AX1641" s="12" t="s">
        <v>78</v>
      </c>
      <c r="AY1641" s="195" t="s">
        <v>132</v>
      </c>
    </row>
    <row r="1642" spans="2:51" s="12" customFormat="1" ht="13.5">
      <c r="B1642" s="194"/>
      <c r="D1642" s="187" t="s">
        <v>141</v>
      </c>
      <c r="E1642" s="195" t="s">
        <v>5</v>
      </c>
      <c r="F1642" s="196" t="s">
        <v>431</v>
      </c>
      <c r="H1642" s="197">
        <v>5.19</v>
      </c>
      <c r="I1642" s="198"/>
      <c r="L1642" s="194"/>
      <c r="M1642" s="199"/>
      <c r="N1642" s="200"/>
      <c r="O1642" s="200"/>
      <c r="P1642" s="200"/>
      <c r="Q1642" s="200"/>
      <c r="R1642" s="200"/>
      <c r="S1642" s="200"/>
      <c r="T1642" s="201"/>
      <c r="AT1642" s="195" t="s">
        <v>141</v>
      </c>
      <c r="AU1642" s="195" t="s">
        <v>87</v>
      </c>
      <c r="AV1642" s="12" t="s">
        <v>87</v>
      </c>
      <c r="AW1642" s="12" t="s">
        <v>41</v>
      </c>
      <c r="AX1642" s="12" t="s">
        <v>78</v>
      </c>
      <c r="AY1642" s="195" t="s">
        <v>132</v>
      </c>
    </row>
    <row r="1643" spans="2:51" s="12" customFormat="1" ht="13.5">
      <c r="B1643" s="194"/>
      <c r="D1643" s="187" t="s">
        <v>141</v>
      </c>
      <c r="E1643" s="195" t="s">
        <v>5</v>
      </c>
      <c r="F1643" s="196" t="s">
        <v>432</v>
      </c>
      <c r="H1643" s="197">
        <v>2.5259999999999998</v>
      </c>
      <c r="I1643" s="198"/>
      <c r="L1643" s="194"/>
      <c r="M1643" s="199"/>
      <c r="N1643" s="200"/>
      <c r="O1643" s="200"/>
      <c r="P1643" s="200"/>
      <c r="Q1643" s="200"/>
      <c r="R1643" s="200"/>
      <c r="S1643" s="200"/>
      <c r="T1643" s="201"/>
      <c r="AT1643" s="195" t="s">
        <v>141</v>
      </c>
      <c r="AU1643" s="195" t="s">
        <v>87</v>
      </c>
      <c r="AV1643" s="12" t="s">
        <v>87</v>
      </c>
      <c r="AW1643" s="12" t="s">
        <v>41</v>
      </c>
      <c r="AX1643" s="12" t="s">
        <v>78</v>
      </c>
      <c r="AY1643" s="195" t="s">
        <v>132</v>
      </c>
    </row>
    <row r="1644" spans="2:51" s="12" customFormat="1" ht="13.5">
      <c r="B1644" s="194"/>
      <c r="D1644" s="187" t="s">
        <v>141</v>
      </c>
      <c r="E1644" s="195" t="s">
        <v>5</v>
      </c>
      <c r="F1644" s="196" t="s">
        <v>433</v>
      </c>
      <c r="H1644" s="197">
        <v>7.82</v>
      </c>
      <c r="I1644" s="198"/>
      <c r="L1644" s="194"/>
      <c r="M1644" s="199"/>
      <c r="N1644" s="200"/>
      <c r="O1644" s="200"/>
      <c r="P1644" s="200"/>
      <c r="Q1644" s="200"/>
      <c r="R1644" s="200"/>
      <c r="S1644" s="200"/>
      <c r="T1644" s="201"/>
      <c r="AT1644" s="195" t="s">
        <v>141</v>
      </c>
      <c r="AU1644" s="195" t="s">
        <v>87</v>
      </c>
      <c r="AV1644" s="12" t="s">
        <v>87</v>
      </c>
      <c r="AW1644" s="12" t="s">
        <v>41</v>
      </c>
      <c r="AX1644" s="12" t="s">
        <v>78</v>
      </c>
      <c r="AY1644" s="195" t="s">
        <v>132</v>
      </c>
    </row>
    <row r="1645" spans="2:51" s="12" customFormat="1" ht="13.5">
      <c r="B1645" s="194"/>
      <c r="D1645" s="187" t="s">
        <v>141</v>
      </c>
      <c r="E1645" s="195" t="s">
        <v>5</v>
      </c>
      <c r="F1645" s="196" t="s">
        <v>434</v>
      </c>
      <c r="H1645" s="197">
        <v>4.1109999999999998</v>
      </c>
      <c r="I1645" s="198"/>
      <c r="L1645" s="194"/>
      <c r="M1645" s="199"/>
      <c r="N1645" s="200"/>
      <c r="O1645" s="200"/>
      <c r="P1645" s="200"/>
      <c r="Q1645" s="200"/>
      <c r="R1645" s="200"/>
      <c r="S1645" s="200"/>
      <c r="T1645" s="201"/>
      <c r="AT1645" s="195" t="s">
        <v>141</v>
      </c>
      <c r="AU1645" s="195" t="s">
        <v>87</v>
      </c>
      <c r="AV1645" s="12" t="s">
        <v>87</v>
      </c>
      <c r="AW1645" s="12" t="s">
        <v>41</v>
      </c>
      <c r="AX1645" s="12" t="s">
        <v>78</v>
      </c>
      <c r="AY1645" s="195" t="s">
        <v>132</v>
      </c>
    </row>
    <row r="1646" spans="2:51" s="12" customFormat="1" ht="13.5">
      <c r="B1646" s="194"/>
      <c r="D1646" s="187" t="s">
        <v>141</v>
      </c>
      <c r="E1646" s="195" t="s">
        <v>5</v>
      </c>
      <c r="F1646" s="196" t="s">
        <v>435</v>
      </c>
      <c r="H1646" s="197">
        <v>15.263</v>
      </c>
      <c r="I1646" s="198"/>
      <c r="L1646" s="194"/>
      <c r="M1646" s="199"/>
      <c r="N1646" s="200"/>
      <c r="O1646" s="200"/>
      <c r="P1646" s="200"/>
      <c r="Q1646" s="200"/>
      <c r="R1646" s="200"/>
      <c r="S1646" s="200"/>
      <c r="T1646" s="201"/>
      <c r="AT1646" s="195" t="s">
        <v>141</v>
      </c>
      <c r="AU1646" s="195" t="s">
        <v>87</v>
      </c>
      <c r="AV1646" s="12" t="s">
        <v>87</v>
      </c>
      <c r="AW1646" s="12" t="s">
        <v>41</v>
      </c>
      <c r="AX1646" s="12" t="s">
        <v>78</v>
      </c>
      <c r="AY1646" s="195" t="s">
        <v>132</v>
      </c>
    </row>
    <row r="1647" spans="2:51" s="12" customFormat="1" ht="13.5">
      <c r="B1647" s="194"/>
      <c r="D1647" s="187" t="s">
        <v>141</v>
      </c>
      <c r="E1647" s="195" t="s">
        <v>5</v>
      </c>
      <c r="F1647" s="196" t="s">
        <v>436</v>
      </c>
      <c r="H1647" s="197">
        <v>22.4</v>
      </c>
      <c r="I1647" s="198"/>
      <c r="L1647" s="194"/>
      <c r="M1647" s="199"/>
      <c r="N1647" s="200"/>
      <c r="O1647" s="200"/>
      <c r="P1647" s="200"/>
      <c r="Q1647" s="200"/>
      <c r="R1647" s="200"/>
      <c r="S1647" s="200"/>
      <c r="T1647" s="201"/>
      <c r="AT1647" s="195" t="s">
        <v>141</v>
      </c>
      <c r="AU1647" s="195" t="s">
        <v>87</v>
      </c>
      <c r="AV1647" s="12" t="s">
        <v>87</v>
      </c>
      <c r="AW1647" s="12" t="s">
        <v>41</v>
      </c>
      <c r="AX1647" s="12" t="s">
        <v>78</v>
      </c>
      <c r="AY1647" s="195" t="s">
        <v>132</v>
      </c>
    </row>
    <row r="1648" spans="2:51" s="12" customFormat="1" ht="13.5">
      <c r="B1648" s="194"/>
      <c r="D1648" s="187" t="s">
        <v>141</v>
      </c>
      <c r="E1648" s="195" t="s">
        <v>5</v>
      </c>
      <c r="F1648" s="196" t="s">
        <v>437</v>
      </c>
      <c r="H1648" s="197">
        <v>19.04</v>
      </c>
      <c r="I1648" s="198"/>
      <c r="L1648" s="194"/>
      <c r="M1648" s="199"/>
      <c r="N1648" s="200"/>
      <c r="O1648" s="200"/>
      <c r="P1648" s="200"/>
      <c r="Q1648" s="200"/>
      <c r="R1648" s="200"/>
      <c r="S1648" s="200"/>
      <c r="T1648" s="201"/>
      <c r="AT1648" s="195" t="s">
        <v>141</v>
      </c>
      <c r="AU1648" s="195" t="s">
        <v>87</v>
      </c>
      <c r="AV1648" s="12" t="s">
        <v>87</v>
      </c>
      <c r="AW1648" s="12" t="s">
        <v>41</v>
      </c>
      <c r="AX1648" s="12" t="s">
        <v>78</v>
      </c>
      <c r="AY1648" s="195" t="s">
        <v>132</v>
      </c>
    </row>
    <row r="1649" spans="2:51" s="12" customFormat="1" ht="13.5">
      <c r="B1649" s="194"/>
      <c r="D1649" s="187" t="s">
        <v>141</v>
      </c>
      <c r="E1649" s="195" t="s">
        <v>5</v>
      </c>
      <c r="F1649" s="196" t="s">
        <v>438</v>
      </c>
      <c r="H1649" s="197">
        <v>19.04</v>
      </c>
      <c r="I1649" s="198"/>
      <c r="L1649" s="194"/>
      <c r="M1649" s="199"/>
      <c r="N1649" s="200"/>
      <c r="O1649" s="200"/>
      <c r="P1649" s="200"/>
      <c r="Q1649" s="200"/>
      <c r="R1649" s="200"/>
      <c r="S1649" s="200"/>
      <c r="T1649" s="201"/>
      <c r="AT1649" s="195" t="s">
        <v>141</v>
      </c>
      <c r="AU1649" s="195" t="s">
        <v>87</v>
      </c>
      <c r="AV1649" s="12" t="s">
        <v>87</v>
      </c>
      <c r="AW1649" s="12" t="s">
        <v>41</v>
      </c>
      <c r="AX1649" s="12" t="s">
        <v>78</v>
      </c>
      <c r="AY1649" s="195" t="s">
        <v>132</v>
      </c>
    </row>
    <row r="1650" spans="2:51" s="12" customFormat="1" ht="13.5">
      <c r="B1650" s="194"/>
      <c r="D1650" s="187" t="s">
        <v>141</v>
      </c>
      <c r="E1650" s="195" t="s">
        <v>5</v>
      </c>
      <c r="F1650" s="196" t="s">
        <v>439</v>
      </c>
      <c r="H1650" s="197">
        <v>19.402000000000001</v>
      </c>
      <c r="I1650" s="198"/>
      <c r="L1650" s="194"/>
      <c r="M1650" s="199"/>
      <c r="N1650" s="200"/>
      <c r="O1650" s="200"/>
      <c r="P1650" s="200"/>
      <c r="Q1650" s="200"/>
      <c r="R1650" s="200"/>
      <c r="S1650" s="200"/>
      <c r="T1650" s="201"/>
      <c r="AT1650" s="195" t="s">
        <v>141</v>
      </c>
      <c r="AU1650" s="195" t="s">
        <v>87</v>
      </c>
      <c r="AV1650" s="12" t="s">
        <v>87</v>
      </c>
      <c r="AW1650" s="12" t="s">
        <v>41</v>
      </c>
      <c r="AX1650" s="12" t="s">
        <v>78</v>
      </c>
      <c r="AY1650" s="195" t="s">
        <v>132</v>
      </c>
    </row>
    <row r="1651" spans="2:51" s="12" customFormat="1" ht="13.5">
      <c r="B1651" s="194"/>
      <c r="D1651" s="187" t="s">
        <v>141</v>
      </c>
      <c r="E1651" s="195" t="s">
        <v>5</v>
      </c>
      <c r="F1651" s="196" t="s">
        <v>440</v>
      </c>
      <c r="H1651" s="197">
        <v>3.4849999999999999</v>
      </c>
      <c r="I1651" s="198"/>
      <c r="L1651" s="194"/>
      <c r="M1651" s="199"/>
      <c r="N1651" s="200"/>
      <c r="O1651" s="200"/>
      <c r="P1651" s="200"/>
      <c r="Q1651" s="200"/>
      <c r="R1651" s="200"/>
      <c r="S1651" s="200"/>
      <c r="T1651" s="201"/>
      <c r="AT1651" s="195" t="s">
        <v>141</v>
      </c>
      <c r="AU1651" s="195" t="s">
        <v>87</v>
      </c>
      <c r="AV1651" s="12" t="s">
        <v>87</v>
      </c>
      <c r="AW1651" s="12" t="s">
        <v>41</v>
      </c>
      <c r="AX1651" s="12" t="s">
        <v>78</v>
      </c>
      <c r="AY1651" s="195" t="s">
        <v>132</v>
      </c>
    </row>
    <row r="1652" spans="2:51" s="12" customFormat="1" ht="13.5">
      <c r="B1652" s="194"/>
      <c r="D1652" s="187" t="s">
        <v>141</v>
      </c>
      <c r="E1652" s="195" t="s">
        <v>5</v>
      </c>
      <c r="F1652" s="196" t="s">
        <v>441</v>
      </c>
      <c r="H1652" s="197">
        <v>3</v>
      </c>
      <c r="I1652" s="198"/>
      <c r="L1652" s="194"/>
      <c r="M1652" s="199"/>
      <c r="N1652" s="200"/>
      <c r="O1652" s="200"/>
      <c r="P1652" s="200"/>
      <c r="Q1652" s="200"/>
      <c r="R1652" s="200"/>
      <c r="S1652" s="200"/>
      <c r="T1652" s="201"/>
      <c r="AT1652" s="195" t="s">
        <v>141</v>
      </c>
      <c r="AU1652" s="195" t="s">
        <v>87</v>
      </c>
      <c r="AV1652" s="12" t="s">
        <v>87</v>
      </c>
      <c r="AW1652" s="12" t="s">
        <v>41</v>
      </c>
      <c r="AX1652" s="12" t="s">
        <v>78</v>
      </c>
      <c r="AY1652" s="195" t="s">
        <v>132</v>
      </c>
    </row>
    <row r="1653" spans="2:51" s="12" customFormat="1" ht="13.5">
      <c r="B1653" s="194"/>
      <c r="D1653" s="187" t="s">
        <v>141</v>
      </c>
      <c r="E1653" s="195" t="s">
        <v>5</v>
      </c>
      <c r="F1653" s="196" t="s">
        <v>442</v>
      </c>
      <c r="H1653" s="197">
        <v>3.468</v>
      </c>
      <c r="I1653" s="198"/>
      <c r="L1653" s="194"/>
      <c r="M1653" s="199"/>
      <c r="N1653" s="200"/>
      <c r="O1653" s="200"/>
      <c r="P1653" s="200"/>
      <c r="Q1653" s="200"/>
      <c r="R1653" s="200"/>
      <c r="S1653" s="200"/>
      <c r="T1653" s="201"/>
      <c r="AT1653" s="195" t="s">
        <v>141</v>
      </c>
      <c r="AU1653" s="195" t="s">
        <v>87</v>
      </c>
      <c r="AV1653" s="12" t="s">
        <v>87</v>
      </c>
      <c r="AW1653" s="12" t="s">
        <v>41</v>
      </c>
      <c r="AX1653" s="12" t="s">
        <v>78</v>
      </c>
      <c r="AY1653" s="195" t="s">
        <v>132</v>
      </c>
    </row>
    <row r="1654" spans="2:51" s="12" customFormat="1" ht="13.5">
      <c r="B1654" s="194"/>
      <c r="D1654" s="187" t="s">
        <v>141</v>
      </c>
      <c r="E1654" s="195" t="s">
        <v>5</v>
      </c>
      <c r="F1654" s="196" t="s">
        <v>444</v>
      </c>
      <c r="H1654" s="197">
        <v>28</v>
      </c>
      <c r="I1654" s="198"/>
      <c r="L1654" s="194"/>
      <c r="M1654" s="199"/>
      <c r="N1654" s="200"/>
      <c r="O1654" s="200"/>
      <c r="P1654" s="200"/>
      <c r="Q1654" s="200"/>
      <c r="R1654" s="200"/>
      <c r="S1654" s="200"/>
      <c r="T1654" s="201"/>
      <c r="AT1654" s="195" t="s">
        <v>141</v>
      </c>
      <c r="AU1654" s="195" t="s">
        <v>87</v>
      </c>
      <c r="AV1654" s="12" t="s">
        <v>87</v>
      </c>
      <c r="AW1654" s="12" t="s">
        <v>41</v>
      </c>
      <c r="AX1654" s="12" t="s">
        <v>78</v>
      </c>
      <c r="AY1654" s="195" t="s">
        <v>132</v>
      </c>
    </row>
    <row r="1655" spans="2:51" s="12" customFormat="1" ht="13.5">
      <c r="B1655" s="194"/>
      <c r="D1655" s="187" t="s">
        <v>141</v>
      </c>
      <c r="E1655" s="195" t="s">
        <v>5</v>
      </c>
      <c r="F1655" s="196" t="s">
        <v>445</v>
      </c>
      <c r="H1655" s="197">
        <v>27.5</v>
      </c>
      <c r="I1655" s="198"/>
      <c r="L1655" s="194"/>
      <c r="M1655" s="199"/>
      <c r="N1655" s="200"/>
      <c r="O1655" s="200"/>
      <c r="P1655" s="200"/>
      <c r="Q1655" s="200"/>
      <c r="R1655" s="200"/>
      <c r="S1655" s="200"/>
      <c r="T1655" s="201"/>
      <c r="AT1655" s="195" t="s">
        <v>141</v>
      </c>
      <c r="AU1655" s="195" t="s">
        <v>87</v>
      </c>
      <c r="AV1655" s="12" t="s">
        <v>87</v>
      </c>
      <c r="AW1655" s="12" t="s">
        <v>41</v>
      </c>
      <c r="AX1655" s="12" t="s">
        <v>78</v>
      </c>
      <c r="AY1655" s="195" t="s">
        <v>132</v>
      </c>
    </row>
    <row r="1656" spans="2:51" s="12" customFormat="1" ht="13.5">
      <c r="B1656" s="194"/>
      <c r="D1656" s="187" t="s">
        <v>141</v>
      </c>
      <c r="E1656" s="195" t="s">
        <v>5</v>
      </c>
      <c r="F1656" s="196" t="s">
        <v>446</v>
      </c>
      <c r="H1656" s="197">
        <v>3.1269999999999998</v>
      </c>
      <c r="I1656" s="198"/>
      <c r="L1656" s="194"/>
      <c r="M1656" s="199"/>
      <c r="N1656" s="200"/>
      <c r="O1656" s="200"/>
      <c r="P1656" s="200"/>
      <c r="Q1656" s="200"/>
      <c r="R1656" s="200"/>
      <c r="S1656" s="200"/>
      <c r="T1656" s="201"/>
      <c r="AT1656" s="195" t="s">
        <v>141</v>
      </c>
      <c r="AU1656" s="195" t="s">
        <v>87</v>
      </c>
      <c r="AV1656" s="12" t="s">
        <v>87</v>
      </c>
      <c r="AW1656" s="12" t="s">
        <v>41</v>
      </c>
      <c r="AX1656" s="12" t="s">
        <v>78</v>
      </c>
      <c r="AY1656" s="195" t="s">
        <v>132</v>
      </c>
    </row>
    <row r="1657" spans="2:51" s="12" customFormat="1" ht="13.5">
      <c r="B1657" s="194"/>
      <c r="D1657" s="187" t="s">
        <v>141</v>
      </c>
      <c r="E1657" s="195" t="s">
        <v>5</v>
      </c>
      <c r="F1657" s="196" t="s">
        <v>447</v>
      </c>
      <c r="H1657" s="197">
        <v>23.8</v>
      </c>
      <c r="I1657" s="198"/>
      <c r="L1657" s="194"/>
      <c r="M1657" s="199"/>
      <c r="N1657" s="200"/>
      <c r="O1657" s="200"/>
      <c r="P1657" s="200"/>
      <c r="Q1657" s="200"/>
      <c r="R1657" s="200"/>
      <c r="S1657" s="200"/>
      <c r="T1657" s="201"/>
      <c r="AT1657" s="195" t="s">
        <v>141</v>
      </c>
      <c r="AU1657" s="195" t="s">
        <v>87</v>
      </c>
      <c r="AV1657" s="12" t="s">
        <v>87</v>
      </c>
      <c r="AW1657" s="12" t="s">
        <v>41</v>
      </c>
      <c r="AX1657" s="12" t="s">
        <v>78</v>
      </c>
      <c r="AY1657" s="195" t="s">
        <v>132</v>
      </c>
    </row>
    <row r="1658" spans="2:51" s="12" customFormat="1" ht="13.5">
      <c r="B1658" s="194"/>
      <c r="D1658" s="187" t="s">
        <v>141</v>
      </c>
      <c r="E1658" s="195" t="s">
        <v>5</v>
      </c>
      <c r="F1658" s="196" t="s">
        <v>448</v>
      </c>
      <c r="H1658" s="197">
        <v>3.04</v>
      </c>
      <c r="I1658" s="198"/>
      <c r="L1658" s="194"/>
      <c r="M1658" s="199"/>
      <c r="N1658" s="200"/>
      <c r="O1658" s="200"/>
      <c r="P1658" s="200"/>
      <c r="Q1658" s="200"/>
      <c r="R1658" s="200"/>
      <c r="S1658" s="200"/>
      <c r="T1658" s="201"/>
      <c r="AT1658" s="195" t="s">
        <v>141</v>
      </c>
      <c r="AU1658" s="195" t="s">
        <v>87</v>
      </c>
      <c r="AV1658" s="12" t="s">
        <v>87</v>
      </c>
      <c r="AW1658" s="12" t="s">
        <v>41</v>
      </c>
      <c r="AX1658" s="12" t="s">
        <v>78</v>
      </c>
      <c r="AY1658" s="195" t="s">
        <v>132</v>
      </c>
    </row>
    <row r="1659" spans="2:51" s="12" customFormat="1" ht="13.5">
      <c r="B1659" s="194"/>
      <c r="D1659" s="187" t="s">
        <v>141</v>
      </c>
      <c r="E1659" s="195" t="s">
        <v>5</v>
      </c>
      <c r="F1659" s="196" t="s">
        <v>449</v>
      </c>
      <c r="H1659" s="197">
        <v>23.8</v>
      </c>
      <c r="I1659" s="198"/>
      <c r="L1659" s="194"/>
      <c r="M1659" s="199"/>
      <c r="N1659" s="200"/>
      <c r="O1659" s="200"/>
      <c r="P1659" s="200"/>
      <c r="Q1659" s="200"/>
      <c r="R1659" s="200"/>
      <c r="S1659" s="200"/>
      <c r="T1659" s="201"/>
      <c r="AT1659" s="195" t="s">
        <v>141</v>
      </c>
      <c r="AU1659" s="195" t="s">
        <v>87</v>
      </c>
      <c r="AV1659" s="12" t="s">
        <v>87</v>
      </c>
      <c r="AW1659" s="12" t="s">
        <v>41</v>
      </c>
      <c r="AX1659" s="12" t="s">
        <v>78</v>
      </c>
      <c r="AY1659" s="195" t="s">
        <v>132</v>
      </c>
    </row>
    <row r="1660" spans="2:51" s="12" customFormat="1" ht="13.5">
      <c r="B1660" s="194"/>
      <c r="D1660" s="187" t="s">
        <v>141</v>
      </c>
      <c r="E1660" s="195" t="s">
        <v>5</v>
      </c>
      <c r="F1660" s="196" t="s">
        <v>450</v>
      </c>
      <c r="H1660" s="197">
        <v>3.056</v>
      </c>
      <c r="I1660" s="198"/>
      <c r="L1660" s="194"/>
      <c r="M1660" s="199"/>
      <c r="N1660" s="200"/>
      <c r="O1660" s="200"/>
      <c r="P1660" s="200"/>
      <c r="Q1660" s="200"/>
      <c r="R1660" s="200"/>
      <c r="S1660" s="200"/>
      <c r="T1660" s="201"/>
      <c r="AT1660" s="195" t="s">
        <v>141</v>
      </c>
      <c r="AU1660" s="195" t="s">
        <v>87</v>
      </c>
      <c r="AV1660" s="12" t="s">
        <v>87</v>
      </c>
      <c r="AW1660" s="12" t="s">
        <v>41</v>
      </c>
      <c r="AX1660" s="12" t="s">
        <v>78</v>
      </c>
      <c r="AY1660" s="195" t="s">
        <v>132</v>
      </c>
    </row>
    <row r="1661" spans="2:51" s="12" customFormat="1" ht="13.5">
      <c r="B1661" s="194"/>
      <c r="D1661" s="187" t="s">
        <v>141</v>
      </c>
      <c r="E1661" s="195" t="s">
        <v>5</v>
      </c>
      <c r="F1661" s="196" t="s">
        <v>451</v>
      </c>
      <c r="H1661" s="197">
        <v>19.600000000000001</v>
      </c>
      <c r="I1661" s="198"/>
      <c r="L1661" s="194"/>
      <c r="M1661" s="199"/>
      <c r="N1661" s="200"/>
      <c r="O1661" s="200"/>
      <c r="P1661" s="200"/>
      <c r="Q1661" s="200"/>
      <c r="R1661" s="200"/>
      <c r="S1661" s="200"/>
      <c r="T1661" s="201"/>
      <c r="AT1661" s="195" t="s">
        <v>141</v>
      </c>
      <c r="AU1661" s="195" t="s">
        <v>87</v>
      </c>
      <c r="AV1661" s="12" t="s">
        <v>87</v>
      </c>
      <c r="AW1661" s="12" t="s">
        <v>41</v>
      </c>
      <c r="AX1661" s="12" t="s">
        <v>78</v>
      </c>
      <c r="AY1661" s="195" t="s">
        <v>132</v>
      </c>
    </row>
    <row r="1662" spans="2:51" s="12" customFormat="1" ht="13.5">
      <c r="B1662" s="194"/>
      <c r="D1662" s="187" t="s">
        <v>141</v>
      </c>
      <c r="E1662" s="195" t="s">
        <v>5</v>
      </c>
      <c r="F1662" s="196" t="s">
        <v>452</v>
      </c>
      <c r="H1662" s="197">
        <v>5.3959999999999999</v>
      </c>
      <c r="I1662" s="198"/>
      <c r="L1662" s="194"/>
      <c r="M1662" s="199"/>
      <c r="N1662" s="200"/>
      <c r="O1662" s="200"/>
      <c r="P1662" s="200"/>
      <c r="Q1662" s="200"/>
      <c r="R1662" s="200"/>
      <c r="S1662" s="200"/>
      <c r="T1662" s="201"/>
      <c r="AT1662" s="195" t="s">
        <v>141</v>
      </c>
      <c r="AU1662" s="195" t="s">
        <v>87</v>
      </c>
      <c r="AV1662" s="12" t="s">
        <v>87</v>
      </c>
      <c r="AW1662" s="12" t="s">
        <v>41</v>
      </c>
      <c r="AX1662" s="12" t="s">
        <v>78</v>
      </c>
      <c r="AY1662" s="195" t="s">
        <v>132</v>
      </c>
    </row>
    <row r="1663" spans="2:51" s="12" customFormat="1" ht="13.5">
      <c r="B1663" s="194"/>
      <c r="D1663" s="187" t="s">
        <v>141</v>
      </c>
      <c r="E1663" s="195" t="s">
        <v>5</v>
      </c>
      <c r="F1663" s="196" t="s">
        <v>453</v>
      </c>
      <c r="H1663" s="197">
        <v>3.13</v>
      </c>
      <c r="I1663" s="198"/>
      <c r="L1663" s="194"/>
      <c r="M1663" s="199"/>
      <c r="N1663" s="200"/>
      <c r="O1663" s="200"/>
      <c r="P1663" s="200"/>
      <c r="Q1663" s="200"/>
      <c r="R1663" s="200"/>
      <c r="S1663" s="200"/>
      <c r="T1663" s="201"/>
      <c r="AT1663" s="195" t="s">
        <v>141</v>
      </c>
      <c r="AU1663" s="195" t="s">
        <v>87</v>
      </c>
      <c r="AV1663" s="12" t="s">
        <v>87</v>
      </c>
      <c r="AW1663" s="12" t="s">
        <v>41</v>
      </c>
      <c r="AX1663" s="12" t="s">
        <v>78</v>
      </c>
      <c r="AY1663" s="195" t="s">
        <v>132</v>
      </c>
    </row>
    <row r="1664" spans="2:51" s="13" customFormat="1" ht="13.5">
      <c r="B1664" s="202"/>
      <c r="D1664" s="187" t="s">
        <v>141</v>
      </c>
      <c r="E1664" s="203" t="s">
        <v>5</v>
      </c>
      <c r="F1664" s="204" t="s">
        <v>150</v>
      </c>
      <c r="H1664" s="205">
        <v>474.35599999999999</v>
      </c>
      <c r="I1664" s="206"/>
      <c r="L1664" s="202"/>
      <c r="M1664" s="207"/>
      <c r="N1664" s="208"/>
      <c r="O1664" s="208"/>
      <c r="P1664" s="208"/>
      <c r="Q1664" s="208"/>
      <c r="R1664" s="208"/>
      <c r="S1664" s="208"/>
      <c r="T1664" s="209"/>
      <c r="AT1664" s="203" t="s">
        <v>141</v>
      </c>
      <c r="AU1664" s="203" t="s">
        <v>87</v>
      </c>
      <c r="AV1664" s="13" t="s">
        <v>151</v>
      </c>
      <c r="AW1664" s="13" t="s">
        <v>41</v>
      </c>
      <c r="AX1664" s="13" t="s">
        <v>78</v>
      </c>
      <c r="AY1664" s="203" t="s">
        <v>132</v>
      </c>
    </row>
    <row r="1665" spans="2:65" s="12" customFormat="1" ht="13.5">
      <c r="B1665" s="194"/>
      <c r="D1665" s="187" t="s">
        <v>141</v>
      </c>
      <c r="E1665" s="195" t="s">
        <v>5</v>
      </c>
      <c r="F1665" s="196" t="s">
        <v>454</v>
      </c>
      <c r="H1665" s="197">
        <v>1.6579999999999999</v>
      </c>
      <c r="I1665" s="198"/>
      <c r="L1665" s="194"/>
      <c r="M1665" s="199"/>
      <c r="N1665" s="200"/>
      <c r="O1665" s="200"/>
      <c r="P1665" s="200"/>
      <c r="Q1665" s="200"/>
      <c r="R1665" s="200"/>
      <c r="S1665" s="200"/>
      <c r="T1665" s="201"/>
      <c r="AT1665" s="195" t="s">
        <v>141</v>
      </c>
      <c r="AU1665" s="195" t="s">
        <v>87</v>
      </c>
      <c r="AV1665" s="12" t="s">
        <v>87</v>
      </c>
      <c r="AW1665" s="12" t="s">
        <v>41</v>
      </c>
      <c r="AX1665" s="12" t="s">
        <v>78</v>
      </c>
      <c r="AY1665" s="195" t="s">
        <v>132</v>
      </c>
    </row>
    <row r="1666" spans="2:65" s="12" customFormat="1" ht="13.5">
      <c r="B1666" s="194"/>
      <c r="D1666" s="187" t="s">
        <v>141</v>
      </c>
      <c r="E1666" s="195" t="s">
        <v>5</v>
      </c>
      <c r="F1666" s="196" t="s">
        <v>455</v>
      </c>
      <c r="H1666" s="197">
        <v>1.649</v>
      </c>
      <c r="I1666" s="198"/>
      <c r="L1666" s="194"/>
      <c r="M1666" s="199"/>
      <c r="N1666" s="200"/>
      <c r="O1666" s="200"/>
      <c r="P1666" s="200"/>
      <c r="Q1666" s="200"/>
      <c r="R1666" s="200"/>
      <c r="S1666" s="200"/>
      <c r="T1666" s="201"/>
      <c r="AT1666" s="195" t="s">
        <v>141</v>
      </c>
      <c r="AU1666" s="195" t="s">
        <v>87</v>
      </c>
      <c r="AV1666" s="12" t="s">
        <v>87</v>
      </c>
      <c r="AW1666" s="12" t="s">
        <v>41</v>
      </c>
      <c r="AX1666" s="12" t="s">
        <v>78</v>
      </c>
      <c r="AY1666" s="195" t="s">
        <v>132</v>
      </c>
    </row>
    <row r="1667" spans="2:65" s="12" customFormat="1" ht="13.5">
      <c r="B1667" s="194"/>
      <c r="D1667" s="187" t="s">
        <v>141</v>
      </c>
      <c r="E1667" s="195" t="s">
        <v>5</v>
      </c>
      <c r="F1667" s="196" t="s">
        <v>456</v>
      </c>
      <c r="H1667" s="197">
        <v>2.0089999999999999</v>
      </c>
      <c r="I1667" s="198"/>
      <c r="L1667" s="194"/>
      <c r="M1667" s="199"/>
      <c r="N1667" s="200"/>
      <c r="O1667" s="200"/>
      <c r="P1667" s="200"/>
      <c r="Q1667" s="200"/>
      <c r="R1667" s="200"/>
      <c r="S1667" s="200"/>
      <c r="T1667" s="201"/>
      <c r="AT1667" s="195" t="s">
        <v>141</v>
      </c>
      <c r="AU1667" s="195" t="s">
        <v>87</v>
      </c>
      <c r="AV1667" s="12" t="s">
        <v>87</v>
      </c>
      <c r="AW1667" s="12" t="s">
        <v>41</v>
      </c>
      <c r="AX1667" s="12" t="s">
        <v>78</v>
      </c>
      <c r="AY1667" s="195" t="s">
        <v>132</v>
      </c>
    </row>
    <row r="1668" spans="2:65" s="13" customFormat="1" ht="13.5">
      <c r="B1668" s="202"/>
      <c r="D1668" s="187" t="s">
        <v>141</v>
      </c>
      <c r="E1668" s="203" t="s">
        <v>5</v>
      </c>
      <c r="F1668" s="204" t="s">
        <v>150</v>
      </c>
      <c r="H1668" s="205">
        <v>5.3159999999999998</v>
      </c>
      <c r="I1668" s="206"/>
      <c r="L1668" s="202"/>
      <c r="M1668" s="207"/>
      <c r="N1668" s="208"/>
      <c r="O1668" s="208"/>
      <c r="P1668" s="208"/>
      <c r="Q1668" s="208"/>
      <c r="R1668" s="208"/>
      <c r="S1668" s="208"/>
      <c r="T1668" s="209"/>
      <c r="AT1668" s="203" t="s">
        <v>141</v>
      </c>
      <c r="AU1668" s="203" t="s">
        <v>87</v>
      </c>
      <c r="AV1668" s="13" t="s">
        <v>151</v>
      </c>
      <c r="AW1668" s="13" t="s">
        <v>41</v>
      </c>
      <c r="AX1668" s="13" t="s">
        <v>78</v>
      </c>
      <c r="AY1668" s="203" t="s">
        <v>132</v>
      </c>
    </row>
    <row r="1669" spans="2:65" s="14" customFormat="1" ht="13.5">
      <c r="B1669" s="210"/>
      <c r="D1669" s="187" t="s">
        <v>141</v>
      </c>
      <c r="E1669" s="211" t="s">
        <v>5</v>
      </c>
      <c r="F1669" s="212" t="s">
        <v>160</v>
      </c>
      <c r="H1669" s="213">
        <v>547.96900000000005</v>
      </c>
      <c r="I1669" s="214"/>
      <c r="L1669" s="210"/>
      <c r="M1669" s="215"/>
      <c r="N1669" s="216"/>
      <c r="O1669" s="216"/>
      <c r="P1669" s="216"/>
      <c r="Q1669" s="216"/>
      <c r="R1669" s="216"/>
      <c r="S1669" s="216"/>
      <c r="T1669" s="217"/>
      <c r="AT1669" s="211" t="s">
        <v>141</v>
      </c>
      <c r="AU1669" s="211" t="s">
        <v>87</v>
      </c>
      <c r="AV1669" s="14" t="s">
        <v>139</v>
      </c>
      <c r="AW1669" s="14" t="s">
        <v>41</v>
      </c>
      <c r="AX1669" s="14" t="s">
        <v>25</v>
      </c>
      <c r="AY1669" s="211" t="s">
        <v>132</v>
      </c>
    </row>
    <row r="1670" spans="2:65" s="1" customFormat="1" ht="16.5" customHeight="1">
      <c r="B1670" s="173"/>
      <c r="C1670" s="219" t="s">
        <v>1660</v>
      </c>
      <c r="D1670" s="219" t="s">
        <v>1526</v>
      </c>
      <c r="E1670" s="220" t="s">
        <v>1661</v>
      </c>
      <c r="F1670" s="221" t="s">
        <v>1662</v>
      </c>
      <c r="G1670" s="222" t="s">
        <v>138</v>
      </c>
      <c r="H1670" s="223">
        <v>575.36699999999996</v>
      </c>
      <c r="I1670" s="224"/>
      <c r="J1670" s="225">
        <f>ROUND(I1670*H1670,2)</f>
        <v>0</v>
      </c>
      <c r="K1670" s="221" t="s">
        <v>5</v>
      </c>
      <c r="L1670" s="226"/>
      <c r="M1670" s="227" t="s">
        <v>5</v>
      </c>
      <c r="N1670" s="228" t="s">
        <v>49</v>
      </c>
      <c r="O1670" s="43"/>
      <c r="P1670" s="183">
        <f>O1670*H1670</f>
        <v>0</v>
      </c>
      <c r="Q1670" s="183">
        <v>0</v>
      </c>
      <c r="R1670" s="183">
        <f>Q1670*H1670</f>
        <v>0</v>
      </c>
      <c r="S1670" s="183">
        <v>0</v>
      </c>
      <c r="T1670" s="184">
        <f>S1670*H1670</f>
        <v>0</v>
      </c>
      <c r="AR1670" s="24" t="s">
        <v>622</v>
      </c>
      <c r="AT1670" s="24" t="s">
        <v>1526</v>
      </c>
      <c r="AU1670" s="24" t="s">
        <v>87</v>
      </c>
      <c r="AY1670" s="24" t="s">
        <v>132</v>
      </c>
      <c r="BE1670" s="185">
        <f>IF(N1670="základní",J1670,0)</f>
        <v>0</v>
      </c>
      <c r="BF1670" s="185">
        <f>IF(N1670="snížená",J1670,0)</f>
        <v>0</v>
      </c>
      <c r="BG1670" s="185">
        <f>IF(N1670="zákl. přenesená",J1670,0)</f>
        <v>0</v>
      </c>
      <c r="BH1670" s="185">
        <f>IF(N1670="sníž. přenesená",J1670,0)</f>
        <v>0</v>
      </c>
      <c r="BI1670" s="185">
        <f>IF(N1670="nulová",J1670,0)</f>
        <v>0</v>
      </c>
      <c r="BJ1670" s="24" t="s">
        <v>25</v>
      </c>
      <c r="BK1670" s="185">
        <f>ROUND(I1670*H1670,2)</f>
        <v>0</v>
      </c>
      <c r="BL1670" s="24" t="s">
        <v>461</v>
      </c>
      <c r="BM1670" s="24" t="s">
        <v>1663</v>
      </c>
    </row>
    <row r="1671" spans="2:65" s="12" customFormat="1" ht="13.5">
      <c r="B1671" s="194"/>
      <c r="D1671" s="187" t="s">
        <v>141</v>
      </c>
      <c r="F1671" s="196" t="s">
        <v>1664</v>
      </c>
      <c r="H1671" s="197">
        <v>575.36699999999996</v>
      </c>
      <c r="I1671" s="198"/>
      <c r="L1671" s="194"/>
      <c r="M1671" s="199"/>
      <c r="N1671" s="200"/>
      <c r="O1671" s="200"/>
      <c r="P1671" s="200"/>
      <c r="Q1671" s="200"/>
      <c r="R1671" s="200"/>
      <c r="S1671" s="200"/>
      <c r="T1671" s="201"/>
      <c r="AT1671" s="195" t="s">
        <v>141</v>
      </c>
      <c r="AU1671" s="195" t="s">
        <v>87</v>
      </c>
      <c r="AV1671" s="12" t="s">
        <v>87</v>
      </c>
      <c r="AW1671" s="12" t="s">
        <v>6</v>
      </c>
      <c r="AX1671" s="12" t="s">
        <v>25</v>
      </c>
      <c r="AY1671" s="195" t="s">
        <v>132</v>
      </c>
    </row>
    <row r="1672" spans="2:65" s="1" customFormat="1" ht="25.5" customHeight="1">
      <c r="B1672" s="173"/>
      <c r="C1672" s="174" t="s">
        <v>1665</v>
      </c>
      <c r="D1672" s="174" t="s">
        <v>135</v>
      </c>
      <c r="E1672" s="175" t="s">
        <v>1666</v>
      </c>
      <c r="F1672" s="176" t="s">
        <v>1667</v>
      </c>
      <c r="G1672" s="177" t="s">
        <v>138</v>
      </c>
      <c r="H1672" s="178">
        <v>387.07400000000001</v>
      </c>
      <c r="I1672" s="179"/>
      <c r="J1672" s="180">
        <f>ROUND(I1672*H1672,2)</f>
        <v>0</v>
      </c>
      <c r="K1672" s="176" t="s">
        <v>5</v>
      </c>
      <c r="L1672" s="42"/>
      <c r="M1672" s="181" t="s">
        <v>5</v>
      </c>
      <c r="N1672" s="182" t="s">
        <v>49</v>
      </c>
      <c r="O1672" s="43"/>
      <c r="P1672" s="183">
        <f>O1672*H1672</f>
        <v>0</v>
      </c>
      <c r="Q1672" s="183">
        <v>2.9E-4</v>
      </c>
      <c r="R1672" s="183">
        <f>Q1672*H1672</f>
        <v>0.11225146</v>
      </c>
      <c r="S1672" s="183">
        <v>0</v>
      </c>
      <c r="T1672" s="184">
        <f>S1672*H1672</f>
        <v>0</v>
      </c>
      <c r="AR1672" s="24" t="s">
        <v>461</v>
      </c>
      <c r="AT1672" s="24" t="s">
        <v>135</v>
      </c>
      <c r="AU1672" s="24" t="s">
        <v>87</v>
      </c>
      <c r="AY1672" s="24" t="s">
        <v>132</v>
      </c>
      <c r="BE1672" s="185">
        <f>IF(N1672="základní",J1672,0)</f>
        <v>0</v>
      </c>
      <c r="BF1672" s="185">
        <f>IF(N1672="snížená",J1672,0)</f>
        <v>0</v>
      </c>
      <c r="BG1672" s="185">
        <f>IF(N1672="zákl. přenesená",J1672,0)</f>
        <v>0</v>
      </c>
      <c r="BH1672" s="185">
        <f>IF(N1672="sníž. přenesená",J1672,0)</f>
        <v>0</v>
      </c>
      <c r="BI1672" s="185">
        <f>IF(N1672="nulová",J1672,0)</f>
        <v>0</v>
      </c>
      <c r="BJ1672" s="24" t="s">
        <v>25</v>
      </c>
      <c r="BK1672" s="185">
        <f>ROUND(I1672*H1672,2)</f>
        <v>0</v>
      </c>
      <c r="BL1672" s="24" t="s">
        <v>461</v>
      </c>
      <c r="BM1672" s="24" t="s">
        <v>1668</v>
      </c>
    </row>
    <row r="1673" spans="2:65" s="12" customFormat="1" ht="13.5">
      <c r="B1673" s="194"/>
      <c r="D1673" s="187" t="s">
        <v>141</v>
      </c>
      <c r="E1673" s="195" t="s">
        <v>5</v>
      </c>
      <c r="F1673" s="196" t="s">
        <v>1669</v>
      </c>
      <c r="H1673" s="197">
        <v>4.24</v>
      </c>
      <c r="I1673" s="198"/>
      <c r="L1673" s="194"/>
      <c r="M1673" s="199"/>
      <c r="N1673" s="200"/>
      <c r="O1673" s="200"/>
      <c r="P1673" s="200"/>
      <c r="Q1673" s="200"/>
      <c r="R1673" s="200"/>
      <c r="S1673" s="200"/>
      <c r="T1673" s="201"/>
      <c r="AT1673" s="195" t="s">
        <v>141</v>
      </c>
      <c r="AU1673" s="195" t="s">
        <v>87</v>
      </c>
      <c r="AV1673" s="12" t="s">
        <v>87</v>
      </c>
      <c r="AW1673" s="12" t="s">
        <v>41</v>
      </c>
      <c r="AX1673" s="12" t="s">
        <v>78</v>
      </c>
      <c r="AY1673" s="195" t="s">
        <v>132</v>
      </c>
    </row>
    <row r="1674" spans="2:65" s="12" customFormat="1" ht="13.5">
      <c r="B1674" s="194"/>
      <c r="D1674" s="187" t="s">
        <v>141</v>
      </c>
      <c r="E1674" s="195" t="s">
        <v>5</v>
      </c>
      <c r="F1674" s="196" t="s">
        <v>1670</v>
      </c>
      <c r="H1674" s="197">
        <v>4.24</v>
      </c>
      <c r="I1674" s="198"/>
      <c r="L1674" s="194"/>
      <c r="M1674" s="199"/>
      <c r="N1674" s="200"/>
      <c r="O1674" s="200"/>
      <c r="P1674" s="200"/>
      <c r="Q1674" s="200"/>
      <c r="R1674" s="200"/>
      <c r="S1674" s="200"/>
      <c r="T1674" s="201"/>
      <c r="AT1674" s="195" t="s">
        <v>141</v>
      </c>
      <c r="AU1674" s="195" t="s">
        <v>87</v>
      </c>
      <c r="AV1674" s="12" t="s">
        <v>87</v>
      </c>
      <c r="AW1674" s="12" t="s">
        <v>41</v>
      </c>
      <c r="AX1674" s="12" t="s">
        <v>78</v>
      </c>
      <c r="AY1674" s="195" t="s">
        <v>132</v>
      </c>
    </row>
    <row r="1675" spans="2:65" s="12" customFormat="1" ht="13.5">
      <c r="B1675" s="194"/>
      <c r="D1675" s="187" t="s">
        <v>141</v>
      </c>
      <c r="E1675" s="195" t="s">
        <v>5</v>
      </c>
      <c r="F1675" s="196" t="s">
        <v>1671</v>
      </c>
      <c r="H1675" s="197">
        <v>6.72</v>
      </c>
      <c r="I1675" s="198"/>
      <c r="L1675" s="194"/>
      <c r="M1675" s="199"/>
      <c r="N1675" s="200"/>
      <c r="O1675" s="200"/>
      <c r="P1675" s="200"/>
      <c r="Q1675" s="200"/>
      <c r="R1675" s="200"/>
      <c r="S1675" s="200"/>
      <c r="T1675" s="201"/>
      <c r="AT1675" s="195" t="s">
        <v>141</v>
      </c>
      <c r="AU1675" s="195" t="s">
        <v>87</v>
      </c>
      <c r="AV1675" s="12" t="s">
        <v>87</v>
      </c>
      <c r="AW1675" s="12" t="s">
        <v>41</v>
      </c>
      <c r="AX1675" s="12" t="s">
        <v>78</v>
      </c>
      <c r="AY1675" s="195" t="s">
        <v>132</v>
      </c>
    </row>
    <row r="1676" spans="2:65" s="12" customFormat="1" ht="13.5">
      <c r="B1676" s="194"/>
      <c r="D1676" s="187" t="s">
        <v>141</v>
      </c>
      <c r="E1676" s="195" t="s">
        <v>5</v>
      </c>
      <c r="F1676" s="196" t="s">
        <v>1672</v>
      </c>
      <c r="H1676" s="197">
        <v>5.14</v>
      </c>
      <c r="I1676" s="198"/>
      <c r="L1676" s="194"/>
      <c r="M1676" s="199"/>
      <c r="N1676" s="200"/>
      <c r="O1676" s="200"/>
      <c r="P1676" s="200"/>
      <c r="Q1676" s="200"/>
      <c r="R1676" s="200"/>
      <c r="S1676" s="200"/>
      <c r="T1676" s="201"/>
      <c r="AT1676" s="195" t="s">
        <v>141</v>
      </c>
      <c r="AU1676" s="195" t="s">
        <v>87</v>
      </c>
      <c r="AV1676" s="12" t="s">
        <v>87</v>
      </c>
      <c r="AW1676" s="12" t="s">
        <v>41</v>
      </c>
      <c r="AX1676" s="12" t="s">
        <v>78</v>
      </c>
      <c r="AY1676" s="195" t="s">
        <v>132</v>
      </c>
    </row>
    <row r="1677" spans="2:65" s="12" customFormat="1" ht="13.5">
      <c r="B1677" s="194"/>
      <c r="D1677" s="187" t="s">
        <v>141</v>
      </c>
      <c r="E1677" s="195" t="s">
        <v>5</v>
      </c>
      <c r="F1677" s="196" t="s">
        <v>1673</v>
      </c>
      <c r="H1677" s="197">
        <v>3.14</v>
      </c>
      <c r="I1677" s="198"/>
      <c r="L1677" s="194"/>
      <c r="M1677" s="199"/>
      <c r="N1677" s="200"/>
      <c r="O1677" s="200"/>
      <c r="P1677" s="200"/>
      <c r="Q1677" s="200"/>
      <c r="R1677" s="200"/>
      <c r="S1677" s="200"/>
      <c r="T1677" s="201"/>
      <c r="AT1677" s="195" t="s">
        <v>141</v>
      </c>
      <c r="AU1677" s="195" t="s">
        <v>87</v>
      </c>
      <c r="AV1677" s="12" t="s">
        <v>87</v>
      </c>
      <c r="AW1677" s="12" t="s">
        <v>41</v>
      </c>
      <c r="AX1677" s="12" t="s">
        <v>78</v>
      </c>
      <c r="AY1677" s="195" t="s">
        <v>132</v>
      </c>
    </row>
    <row r="1678" spans="2:65" s="12" customFormat="1" ht="13.5">
      <c r="B1678" s="194"/>
      <c r="D1678" s="187" t="s">
        <v>141</v>
      </c>
      <c r="E1678" s="195" t="s">
        <v>5</v>
      </c>
      <c r="F1678" s="196" t="s">
        <v>1674</v>
      </c>
      <c r="H1678" s="197">
        <v>7.68</v>
      </c>
      <c r="I1678" s="198"/>
      <c r="L1678" s="194"/>
      <c r="M1678" s="199"/>
      <c r="N1678" s="200"/>
      <c r="O1678" s="200"/>
      <c r="P1678" s="200"/>
      <c r="Q1678" s="200"/>
      <c r="R1678" s="200"/>
      <c r="S1678" s="200"/>
      <c r="T1678" s="201"/>
      <c r="AT1678" s="195" t="s">
        <v>141</v>
      </c>
      <c r="AU1678" s="195" t="s">
        <v>87</v>
      </c>
      <c r="AV1678" s="12" t="s">
        <v>87</v>
      </c>
      <c r="AW1678" s="12" t="s">
        <v>41</v>
      </c>
      <c r="AX1678" s="12" t="s">
        <v>78</v>
      </c>
      <c r="AY1678" s="195" t="s">
        <v>132</v>
      </c>
    </row>
    <row r="1679" spans="2:65" s="12" customFormat="1" ht="13.5">
      <c r="B1679" s="194"/>
      <c r="D1679" s="187" t="s">
        <v>141</v>
      </c>
      <c r="E1679" s="195" t="s">
        <v>5</v>
      </c>
      <c r="F1679" s="196" t="s">
        <v>1675</v>
      </c>
      <c r="H1679" s="197">
        <v>3.9649999999999999</v>
      </c>
      <c r="I1679" s="198"/>
      <c r="L1679" s="194"/>
      <c r="M1679" s="199"/>
      <c r="N1679" s="200"/>
      <c r="O1679" s="200"/>
      <c r="P1679" s="200"/>
      <c r="Q1679" s="200"/>
      <c r="R1679" s="200"/>
      <c r="S1679" s="200"/>
      <c r="T1679" s="201"/>
      <c r="AT1679" s="195" t="s">
        <v>141</v>
      </c>
      <c r="AU1679" s="195" t="s">
        <v>87</v>
      </c>
      <c r="AV1679" s="12" t="s">
        <v>87</v>
      </c>
      <c r="AW1679" s="12" t="s">
        <v>41</v>
      </c>
      <c r="AX1679" s="12" t="s">
        <v>78</v>
      </c>
      <c r="AY1679" s="195" t="s">
        <v>132</v>
      </c>
    </row>
    <row r="1680" spans="2:65" s="12" customFormat="1" ht="13.5">
      <c r="B1680" s="194"/>
      <c r="D1680" s="187" t="s">
        <v>141</v>
      </c>
      <c r="E1680" s="195" t="s">
        <v>5</v>
      </c>
      <c r="F1680" s="196" t="s">
        <v>1676</v>
      </c>
      <c r="H1680" s="197">
        <v>1.92</v>
      </c>
      <c r="I1680" s="198"/>
      <c r="L1680" s="194"/>
      <c r="M1680" s="199"/>
      <c r="N1680" s="200"/>
      <c r="O1680" s="200"/>
      <c r="P1680" s="200"/>
      <c r="Q1680" s="200"/>
      <c r="R1680" s="200"/>
      <c r="S1680" s="200"/>
      <c r="T1680" s="201"/>
      <c r="AT1680" s="195" t="s">
        <v>141</v>
      </c>
      <c r="AU1680" s="195" t="s">
        <v>87</v>
      </c>
      <c r="AV1680" s="12" t="s">
        <v>87</v>
      </c>
      <c r="AW1680" s="12" t="s">
        <v>41</v>
      </c>
      <c r="AX1680" s="12" t="s">
        <v>78</v>
      </c>
      <c r="AY1680" s="195" t="s">
        <v>132</v>
      </c>
    </row>
    <row r="1681" spans="2:51" s="12" customFormat="1" ht="13.5">
      <c r="B1681" s="194"/>
      <c r="D1681" s="187" t="s">
        <v>141</v>
      </c>
      <c r="E1681" s="195" t="s">
        <v>5</v>
      </c>
      <c r="F1681" s="196" t="s">
        <v>1677</v>
      </c>
      <c r="H1681" s="197">
        <v>3.01</v>
      </c>
      <c r="I1681" s="198"/>
      <c r="L1681" s="194"/>
      <c r="M1681" s="199"/>
      <c r="N1681" s="200"/>
      <c r="O1681" s="200"/>
      <c r="P1681" s="200"/>
      <c r="Q1681" s="200"/>
      <c r="R1681" s="200"/>
      <c r="S1681" s="200"/>
      <c r="T1681" s="201"/>
      <c r="AT1681" s="195" t="s">
        <v>141</v>
      </c>
      <c r="AU1681" s="195" t="s">
        <v>87</v>
      </c>
      <c r="AV1681" s="12" t="s">
        <v>87</v>
      </c>
      <c r="AW1681" s="12" t="s">
        <v>41</v>
      </c>
      <c r="AX1681" s="12" t="s">
        <v>78</v>
      </c>
      <c r="AY1681" s="195" t="s">
        <v>132</v>
      </c>
    </row>
    <row r="1682" spans="2:51" s="12" customFormat="1" ht="13.5">
      <c r="B1682" s="194"/>
      <c r="D1682" s="187" t="s">
        <v>141</v>
      </c>
      <c r="E1682" s="195" t="s">
        <v>5</v>
      </c>
      <c r="F1682" s="196" t="s">
        <v>1678</v>
      </c>
      <c r="H1682" s="197">
        <v>3.03</v>
      </c>
      <c r="I1682" s="198"/>
      <c r="L1682" s="194"/>
      <c r="M1682" s="199"/>
      <c r="N1682" s="200"/>
      <c r="O1682" s="200"/>
      <c r="P1682" s="200"/>
      <c r="Q1682" s="200"/>
      <c r="R1682" s="200"/>
      <c r="S1682" s="200"/>
      <c r="T1682" s="201"/>
      <c r="AT1682" s="195" t="s">
        <v>141</v>
      </c>
      <c r="AU1682" s="195" t="s">
        <v>87</v>
      </c>
      <c r="AV1682" s="12" t="s">
        <v>87</v>
      </c>
      <c r="AW1682" s="12" t="s">
        <v>41</v>
      </c>
      <c r="AX1682" s="12" t="s">
        <v>78</v>
      </c>
      <c r="AY1682" s="195" t="s">
        <v>132</v>
      </c>
    </row>
    <row r="1683" spans="2:51" s="12" customFormat="1" ht="13.5">
      <c r="B1683" s="194"/>
      <c r="D1683" s="187" t="s">
        <v>141</v>
      </c>
      <c r="E1683" s="195" t="s">
        <v>5</v>
      </c>
      <c r="F1683" s="196" t="s">
        <v>1679</v>
      </c>
      <c r="H1683" s="197">
        <v>3.84</v>
      </c>
      <c r="I1683" s="198"/>
      <c r="L1683" s="194"/>
      <c r="M1683" s="199"/>
      <c r="N1683" s="200"/>
      <c r="O1683" s="200"/>
      <c r="P1683" s="200"/>
      <c r="Q1683" s="200"/>
      <c r="R1683" s="200"/>
      <c r="S1683" s="200"/>
      <c r="T1683" s="201"/>
      <c r="AT1683" s="195" t="s">
        <v>141</v>
      </c>
      <c r="AU1683" s="195" t="s">
        <v>87</v>
      </c>
      <c r="AV1683" s="12" t="s">
        <v>87</v>
      </c>
      <c r="AW1683" s="12" t="s">
        <v>41</v>
      </c>
      <c r="AX1683" s="12" t="s">
        <v>78</v>
      </c>
      <c r="AY1683" s="195" t="s">
        <v>132</v>
      </c>
    </row>
    <row r="1684" spans="2:51" s="12" customFormat="1" ht="13.5">
      <c r="B1684" s="194"/>
      <c r="D1684" s="187" t="s">
        <v>141</v>
      </c>
      <c r="E1684" s="195" t="s">
        <v>5</v>
      </c>
      <c r="F1684" s="196" t="s">
        <v>1680</v>
      </c>
      <c r="H1684" s="197">
        <v>1.92</v>
      </c>
      <c r="I1684" s="198"/>
      <c r="L1684" s="194"/>
      <c r="M1684" s="199"/>
      <c r="N1684" s="200"/>
      <c r="O1684" s="200"/>
      <c r="P1684" s="200"/>
      <c r="Q1684" s="200"/>
      <c r="R1684" s="200"/>
      <c r="S1684" s="200"/>
      <c r="T1684" s="201"/>
      <c r="AT1684" s="195" t="s">
        <v>141</v>
      </c>
      <c r="AU1684" s="195" t="s">
        <v>87</v>
      </c>
      <c r="AV1684" s="12" t="s">
        <v>87</v>
      </c>
      <c r="AW1684" s="12" t="s">
        <v>41</v>
      </c>
      <c r="AX1684" s="12" t="s">
        <v>78</v>
      </c>
      <c r="AY1684" s="195" t="s">
        <v>132</v>
      </c>
    </row>
    <row r="1685" spans="2:51" s="12" customFormat="1" ht="13.5">
      <c r="B1685" s="194"/>
      <c r="D1685" s="187" t="s">
        <v>141</v>
      </c>
      <c r="E1685" s="195" t="s">
        <v>5</v>
      </c>
      <c r="F1685" s="196" t="s">
        <v>1681</v>
      </c>
      <c r="H1685" s="197">
        <v>2.68</v>
      </c>
      <c r="I1685" s="198"/>
      <c r="L1685" s="194"/>
      <c r="M1685" s="199"/>
      <c r="N1685" s="200"/>
      <c r="O1685" s="200"/>
      <c r="P1685" s="200"/>
      <c r="Q1685" s="200"/>
      <c r="R1685" s="200"/>
      <c r="S1685" s="200"/>
      <c r="T1685" s="201"/>
      <c r="AT1685" s="195" t="s">
        <v>141</v>
      </c>
      <c r="AU1685" s="195" t="s">
        <v>87</v>
      </c>
      <c r="AV1685" s="12" t="s">
        <v>87</v>
      </c>
      <c r="AW1685" s="12" t="s">
        <v>41</v>
      </c>
      <c r="AX1685" s="12" t="s">
        <v>78</v>
      </c>
      <c r="AY1685" s="195" t="s">
        <v>132</v>
      </c>
    </row>
    <row r="1686" spans="2:51" s="12" customFormat="1" ht="13.5">
      <c r="B1686" s="194"/>
      <c r="D1686" s="187" t="s">
        <v>141</v>
      </c>
      <c r="E1686" s="195" t="s">
        <v>5</v>
      </c>
      <c r="F1686" s="196" t="s">
        <v>1682</v>
      </c>
      <c r="H1686" s="197">
        <v>2.6549999999999998</v>
      </c>
      <c r="I1686" s="198"/>
      <c r="L1686" s="194"/>
      <c r="M1686" s="199"/>
      <c r="N1686" s="200"/>
      <c r="O1686" s="200"/>
      <c r="P1686" s="200"/>
      <c r="Q1686" s="200"/>
      <c r="R1686" s="200"/>
      <c r="S1686" s="200"/>
      <c r="T1686" s="201"/>
      <c r="AT1686" s="195" t="s">
        <v>141</v>
      </c>
      <c r="AU1686" s="195" t="s">
        <v>87</v>
      </c>
      <c r="AV1686" s="12" t="s">
        <v>87</v>
      </c>
      <c r="AW1686" s="12" t="s">
        <v>41</v>
      </c>
      <c r="AX1686" s="12" t="s">
        <v>78</v>
      </c>
      <c r="AY1686" s="195" t="s">
        <v>132</v>
      </c>
    </row>
    <row r="1687" spans="2:51" s="12" customFormat="1" ht="13.5">
      <c r="B1687" s="194"/>
      <c r="D1687" s="187" t="s">
        <v>141</v>
      </c>
      <c r="E1687" s="195" t="s">
        <v>5</v>
      </c>
      <c r="F1687" s="196" t="s">
        <v>1683</v>
      </c>
      <c r="H1687" s="197">
        <v>10.125</v>
      </c>
      <c r="I1687" s="198"/>
      <c r="L1687" s="194"/>
      <c r="M1687" s="199"/>
      <c r="N1687" s="200"/>
      <c r="O1687" s="200"/>
      <c r="P1687" s="200"/>
      <c r="Q1687" s="200"/>
      <c r="R1687" s="200"/>
      <c r="S1687" s="200"/>
      <c r="T1687" s="201"/>
      <c r="AT1687" s="195" t="s">
        <v>141</v>
      </c>
      <c r="AU1687" s="195" t="s">
        <v>87</v>
      </c>
      <c r="AV1687" s="12" t="s">
        <v>87</v>
      </c>
      <c r="AW1687" s="12" t="s">
        <v>41</v>
      </c>
      <c r="AX1687" s="12" t="s">
        <v>78</v>
      </c>
      <c r="AY1687" s="195" t="s">
        <v>132</v>
      </c>
    </row>
    <row r="1688" spans="2:51" s="12" customFormat="1" ht="13.5">
      <c r="B1688" s="194"/>
      <c r="D1688" s="187" t="s">
        <v>141</v>
      </c>
      <c r="E1688" s="195" t="s">
        <v>5</v>
      </c>
      <c r="F1688" s="196" t="s">
        <v>1684</v>
      </c>
      <c r="H1688" s="197">
        <v>16.95</v>
      </c>
      <c r="I1688" s="198"/>
      <c r="L1688" s="194"/>
      <c r="M1688" s="199"/>
      <c r="N1688" s="200"/>
      <c r="O1688" s="200"/>
      <c r="P1688" s="200"/>
      <c r="Q1688" s="200"/>
      <c r="R1688" s="200"/>
      <c r="S1688" s="200"/>
      <c r="T1688" s="201"/>
      <c r="AT1688" s="195" t="s">
        <v>141</v>
      </c>
      <c r="AU1688" s="195" t="s">
        <v>87</v>
      </c>
      <c r="AV1688" s="12" t="s">
        <v>87</v>
      </c>
      <c r="AW1688" s="12" t="s">
        <v>41</v>
      </c>
      <c r="AX1688" s="12" t="s">
        <v>78</v>
      </c>
      <c r="AY1688" s="195" t="s">
        <v>132</v>
      </c>
    </row>
    <row r="1689" spans="2:51" s="12" customFormat="1" ht="13.5">
      <c r="B1689" s="194"/>
      <c r="D1689" s="187" t="s">
        <v>141</v>
      </c>
      <c r="E1689" s="195" t="s">
        <v>5</v>
      </c>
      <c r="F1689" s="196" t="s">
        <v>1685</v>
      </c>
      <c r="H1689" s="197">
        <v>13.56</v>
      </c>
      <c r="I1689" s="198"/>
      <c r="L1689" s="194"/>
      <c r="M1689" s="199"/>
      <c r="N1689" s="200"/>
      <c r="O1689" s="200"/>
      <c r="P1689" s="200"/>
      <c r="Q1689" s="200"/>
      <c r="R1689" s="200"/>
      <c r="S1689" s="200"/>
      <c r="T1689" s="201"/>
      <c r="AT1689" s="195" t="s">
        <v>141</v>
      </c>
      <c r="AU1689" s="195" t="s">
        <v>87</v>
      </c>
      <c r="AV1689" s="12" t="s">
        <v>87</v>
      </c>
      <c r="AW1689" s="12" t="s">
        <v>41</v>
      </c>
      <c r="AX1689" s="12" t="s">
        <v>78</v>
      </c>
      <c r="AY1689" s="195" t="s">
        <v>132</v>
      </c>
    </row>
    <row r="1690" spans="2:51" s="12" customFormat="1" ht="13.5">
      <c r="B1690" s="194"/>
      <c r="D1690" s="187" t="s">
        <v>141</v>
      </c>
      <c r="E1690" s="195" t="s">
        <v>5</v>
      </c>
      <c r="F1690" s="196" t="s">
        <v>1686</v>
      </c>
      <c r="H1690" s="197">
        <v>16.574999999999999</v>
      </c>
      <c r="I1690" s="198"/>
      <c r="L1690" s="194"/>
      <c r="M1690" s="199"/>
      <c r="N1690" s="200"/>
      <c r="O1690" s="200"/>
      <c r="P1690" s="200"/>
      <c r="Q1690" s="200"/>
      <c r="R1690" s="200"/>
      <c r="S1690" s="200"/>
      <c r="T1690" s="201"/>
      <c r="AT1690" s="195" t="s">
        <v>141</v>
      </c>
      <c r="AU1690" s="195" t="s">
        <v>87</v>
      </c>
      <c r="AV1690" s="12" t="s">
        <v>87</v>
      </c>
      <c r="AW1690" s="12" t="s">
        <v>41</v>
      </c>
      <c r="AX1690" s="12" t="s">
        <v>78</v>
      </c>
      <c r="AY1690" s="195" t="s">
        <v>132</v>
      </c>
    </row>
    <row r="1691" spans="2:51" s="12" customFormat="1" ht="13.5">
      <c r="B1691" s="194"/>
      <c r="D1691" s="187" t="s">
        <v>141</v>
      </c>
      <c r="E1691" s="195" t="s">
        <v>5</v>
      </c>
      <c r="F1691" s="196" t="s">
        <v>1687</v>
      </c>
      <c r="H1691" s="197">
        <v>5.13</v>
      </c>
      <c r="I1691" s="198"/>
      <c r="L1691" s="194"/>
      <c r="M1691" s="199"/>
      <c r="N1691" s="200"/>
      <c r="O1691" s="200"/>
      <c r="P1691" s="200"/>
      <c r="Q1691" s="200"/>
      <c r="R1691" s="200"/>
      <c r="S1691" s="200"/>
      <c r="T1691" s="201"/>
      <c r="AT1691" s="195" t="s">
        <v>141</v>
      </c>
      <c r="AU1691" s="195" t="s">
        <v>87</v>
      </c>
      <c r="AV1691" s="12" t="s">
        <v>87</v>
      </c>
      <c r="AW1691" s="12" t="s">
        <v>41</v>
      </c>
      <c r="AX1691" s="12" t="s">
        <v>78</v>
      </c>
      <c r="AY1691" s="195" t="s">
        <v>132</v>
      </c>
    </row>
    <row r="1692" spans="2:51" s="12" customFormat="1" ht="13.5">
      <c r="B1692" s="194"/>
      <c r="D1692" s="187" t="s">
        <v>141</v>
      </c>
      <c r="E1692" s="195" t="s">
        <v>5</v>
      </c>
      <c r="F1692" s="196" t="s">
        <v>1688</v>
      </c>
      <c r="H1692" s="197">
        <v>2.69</v>
      </c>
      <c r="I1692" s="198"/>
      <c r="L1692" s="194"/>
      <c r="M1692" s="199"/>
      <c r="N1692" s="200"/>
      <c r="O1692" s="200"/>
      <c r="P1692" s="200"/>
      <c r="Q1692" s="200"/>
      <c r="R1692" s="200"/>
      <c r="S1692" s="200"/>
      <c r="T1692" s="201"/>
      <c r="AT1692" s="195" t="s">
        <v>141</v>
      </c>
      <c r="AU1692" s="195" t="s">
        <v>87</v>
      </c>
      <c r="AV1692" s="12" t="s">
        <v>87</v>
      </c>
      <c r="AW1692" s="12" t="s">
        <v>41</v>
      </c>
      <c r="AX1692" s="12" t="s">
        <v>78</v>
      </c>
      <c r="AY1692" s="195" t="s">
        <v>132</v>
      </c>
    </row>
    <row r="1693" spans="2:51" s="12" customFormat="1" ht="13.5">
      <c r="B1693" s="194"/>
      <c r="D1693" s="187" t="s">
        <v>141</v>
      </c>
      <c r="E1693" s="195" t="s">
        <v>5</v>
      </c>
      <c r="F1693" s="196" t="s">
        <v>1689</v>
      </c>
      <c r="H1693" s="197">
        <v>2.44</v>
      </c>
      <c r="I1693" s="198"/>
      <c r="L1693" s="194"/>
      <c r="M1693" s="199"/>
      <c r="N1693" s="200"/>
      <c r="O1693" s="200"/>
      <c r="P1693" s="200"/>
      <c r="Q1693" s="200"/>
      <c r="R1693" s="200"/>
      <c r="S1693" s="200"/>
      <c r="T1693" s="201"/>
      <c r="AT1693" s="195" t="s">
        <v>141</v>
      </c>
      <c r="AU1693" s="195" t="s">
        <v>87</v>
      </c>
      <c r="AV1693" s="12" t="s">
        <v>87</v>
      </c>
      <c r="AW1693" s="12" t="s">
        <v>41</v>
      </c>
      <c r="AX1693" s="12" t="s">
        <v>78</v>
      </c>
      <c r="AY1693" s="195" t="s">
        <v>132</v>
      </c>
    </row>
    <row r="1694" spans="2:51" s="12" customFormat="1" ht="13.5">
      <c r="B1694" s="194"/>
      <c r="D1694" s="187" t="s">
        <v>141</v>
      </c>
      <c r="E1694" s="195" t="s">
        <v>5</v>
      </c>
      <c r="F1694" s="196" t="s">
        <v>1690</v>
      </c>
      <c r="H1694" s="197">
        <v>0.6</v>
      </c>
      <c r="I1694" s="198"/>
      <c r="L1694" s="194"/>
      <c r="M1694" s="199"/>
      <c r="N1694" s="200"/>
      <c r="O1694" s="200"/>
      <c r="P1694" s="200"/>
      <c r="Q1694" s="200"/>
      <c r="R1694" s="200"/>
      <c r="S1694" s="200"/>
      <c r="T1694" s="201"/>
      <c r="AT1694" s="195" t="s">
        <v>141</v>
      </c>
      <c r="AU1694" s="195" t="s">
        <v>87</v>
      </c>
      <c r="AV1694" s="12" t="s">
        <v>87</v>
      </c>
      <c r="AW1694" s="12" t="s">
        <v>41</v>
      </c>
      <c r="AX1694" s="12" t="s">
        <v>78</v>
      </c>
      <c r="AY1694" s="195" t="s">
        <v>132</v>
      </c>
    </row>
    <row r="1695" spans="2:51" s="12" customFormat="1" ht="13.5">
      <c r="B1695" s="194"/>
      <c r="D1695" s="187" t="s">
        <v>141</v>
      </c>
      <c r="E1695" s="195" t="s">
        <v>5</v>
      </c>
      <c r="F1695" s="196" t="s">
        <v>1691</v>
      </c>
      <c r="H1695" s="197">
        <v>1.2</v>
      </c>
      <c r="I1695" s="198"/>
      <c r="L1695" s="194"/>
      <c r="M1695" s="199"/>
      <c r="N1695" s="200"/>
      <c r="O1695" s="200"/>
      <c r="P1695" s="200"/>
      <c r="Q1695" s="200"/>
      <c r="R1695" s="200"/>
      <c r="S1695" s="200"/>
      <c r="T1695" s="201"/>
      <c r="AT1695" s="195" t="s">
        <v>141</v>
      </c>
      <c r="AU1695" s="195" t="s">
        <v>87</v>
      </c>
      <c r="AV1695" s="12" t="s">
        <v>87</v>
      </c>
      <c r="AW1695" s="12" t="s">
        <v>41</v>
      </c>
      <c r="AX1695" s="12" t="s">
        <v>78</v>
      </c>
      <c r="AY1695" s="195" t="s">
        <v>132</v>
      </c>
    </row>
    <row r="1696" spans="2:51" s="12" customFormat="1" ht="13.5">
      <c r="B1696" s="194"/>
      <c r="D1696" s="187" t="s">
        <v>141</v>
      </c>
      <c r="E1696" s="195" t="s">
        <v>5</v>
      </c>
      <c r="F1696" s="196" t="s">
        <v>1692</v>
      </c>
      <c r="H1696" s="197">
        <v>2.3039999999999998</v>
      </c>
      <c r="I1696" s="198"/>
      <c r="L1696" s="194"/>
      <c r="M1696" s="199"/>
      <c r="N1696" s="200"/>
      <c r="O1696" s="200"/>
      <c r="P1696" s="200"/>
      <c r="Q1696" s="200"/>
      <c r="R1696" s="200"/>
      <c r="S1696" s="200"/>
      <c r="T1696" s="201"/>
      <c r="AT1696" s="195" t="s">
        <v>141</v>
      </c>
      <c r="AU1696" s="195" t="s">
        <v>87</v>
      </c>
      <c r="AV1696" s="12" t="s">
        <v>87</v>
      </c>
      <c r="AW1696" s="12" t="s">
        <v>41</v>
      </c>
      <c r="AX1696" s="12" t="s">
        <v>78</v>
      </c>
      <c r="AY1696" s="195" t="s">
        <v>132</v>
      </c>
    </row>
    <row r="1697" spans="2:51" s="12" customFormat="1" ht="13.5">
      <c r="B1697" s="194"/>
      <c r="D1697" s="187" t="s">
        <v>141</v>
      </c>
      <c r="E1697" s="195" t="s">
        <v>5</v>
      </c>
      <c r="F1697" s="196" t="s">
        <v>1693</v>
      </c>
      <c r="H1697" s="197">
        <v>1.8</v>
      </c>
      <c r="I1697" s="198"/>
      <c r="L1697" s="194"/>
      <c r="M1697" s="199"/>
      <c r="N1697" s="200"/>
      <c r="O1697" s="200"/>
      <c r="P1697" s="200"/>
      <c r="Q1697" s="200"/>
      <c r="R1697" s="200"/>
      <c r="S1697" s="200"/>
      <c r="T1697" s="201"/>
      <c r="AT1697" s="195" t="s">
        <v>141</v>
      </c>
      <c r="AU1697" s="195" t="s">
        <v>87</v>
      </c>
      <c r="AV1697" s="12" t="s">
        <v>87</v>
      </c>
      <c r="AW1697" s="12" t="s">
        <v>41</v>
      </c>
      <c r="AX1697" s="12" t="s">
        <v>78</v>
      </c>
      <c r="AY1697" s="195" t="s">
        <v>132</v>
      </c>
    </row>
    <row r="1698" spans="2:51" s="12" customFormat="1" ht="13.5">
      <c r="B1698" s="194"/>
      <c r="D1698" s="187" t="s">
        <v>141</v>
      </c>
      <c r="E1698" s="195" t="s">
        <v>5</v>
      </c>
      <c r="F1698" s="196" t="s">
        <v>1694</v>
      </c>
      <c r="H1698" s="197">
        <v>2.6030000000000002</v>
      </c>
      <c r="I1698" s="198"/>
      <c r="L1698" s="194"/>
      <c r="M1698" s="199"/>
      <c r="N1698" s="200"/>
      <c r="O1698" s="200"/>
      <c r="P1698" s="200"/>
      <c r="Q1698" s="200"/>
      <c r="R1698" s="200"/>
      <c r="S1698" s="200"/>
      <c r="T1698" s="201"/>
      <c r="AT1698" s="195" t="s">
        <v>141</v>
      </c>
      <c r="AU1698" s="195" t="s">
        <v>87</v>
      </c>
      <c r="AV1698" s="12" t="s">
        <v>87</v>
      </c>
      <c r="AW1698" s="12" t="s">
        <v>41</v>
      </c>
      <c r="AX1698" s="12" t="s">
        <v>78</v>
      </c>
      <c r="AY1698" s="195" t="s">
        <v>132</v>
      </c>
    </row>
    <row r="1699" spans="2:51" s="12" customFormat="1" ht="13.5">
      <c r="B1699" s="194"/>
      <c r="D1699" s="187" t="s">
        <v>141</v>
      </c>
      <c r="E1699" s="195" t="s">
        <v>5</v>
      </c>
      <c r="F1699" s="196" t="s">
        <v>1695</v>
      </c>
      <c r="H1699" s="197">
        <v>12.74</v>
      </c>
      <c r="I1699" s="198"/>
      <c r="L1699" s="194"/>
      <c r="M1699" s="199"/>
      <c r="N1699" s="200"/>
      <c r="O1699" s="200"/>
      <c r="P1699" s="200"/>
      <c r="Q1699" s="200"/>
      <c r="R1699" s="200"/>
      <c r="S1699" s="200"/>
      <c r="T1699" s="201"/>
      <c r="AT1699" s="195" t="s">
        <v>141</v>
      </c>
      <c r="AU1699" s="195" t="s">
        <v>87</v>
      </c>
      <c r="AV1699" s="12" t="s">
        <v>87</v>
      </c>
      <c r="AW1699" s="12" t="s">
        <v>41</v>
      </c>
      <c r="AX1699" s="12" t="s">
        <v>78</v>
      </c>
      <c r="AY1699" s="195" t="s">
        <v>132</v>
      </c>
    </row>
    <row r="1700" spans="2:51" s="12" customFormat="1" ht="13.5">
      <c r="B1700" s="194"/>
      <c r="D1700" s="187" t="s">
        <v>141</v>
      </c>
      <c r="E1700" s="195" t="s">
        <v>5</v>
      </c>
      <c r="F1700" s="196" t="s">
        <v>1696</v>
      </c>
      <c r="H1700" s="197">
        <v>3.7650000000000001</v>
      </c>
      <c r="I1700" s="198"/>
      <c r="L1700" s="194"/>
      <c r="M1700" s="199"/>
      <c r="N1700" s="200"/>
      <c r="O1700" s="200"/>
      <c r="P1700" s="200"/>
      <c r="Q1700" s="200"/>
      <c r="R1700" s="200"/>
      <c r="S1700" s="200"/>
      <c r="T1700" s="201"/>
      <c r="AT1700" s="195" t="s">
        <v>141</v>
      </c>
      <c r="AU1700" s="195" t="s">
        <v>87</v>
      </c>
      <c r="AV1700" s="12" t="s">
        <v>87</v>
      </c>
      <c r="AW1700" s="12" t="s">
        <v>41</v>
      </c>
      <c r="AX1700" s="12" t="s">
        <v>78</v>
      </c>
      <c r="AY1700" s="195" t="s">
        <v>132</v>
      </c>
    </row>
    <row r="1701" spans="2:51" s="12" customFormat="1" ht="13.5">
      <c r="B1701" s="194"/>
      <c r="D1701" s="187" t="s">
        <v>141</v>
      </c>
      <c r="E1701" s="195" t="s">
        <v>5</v>
      </c>
      <c r="F1701" s="196" t="s">
        <v>1697</v>
      </c>
      <c r="H1701" s="197">
        <v>3.7650000000000001</v>
      </c>
      <c r="I1701" s="198"/>
      <c r="L1701" s="194"/>
      <c r="M1701" s="199"/>
      <c r="N1701" s="200"/>
      <c r="O1701" s="200"/>
      <c r="P1701" s="200"/>
      <c r="Q1701" s="200"/>
      <c r="R1701" s="200"/>
      <c r="S1701" s="200"/>
      <c r="T1701" s="201"/>
      <c r="AT1701" s="195" t="s">
        <v>141</v>
      </c>
      <c r="AU1701" s="195" t="s">
        <v>87</v>
      </c>
      <c r="AV1701" s="12" t="s">
        <v>87</v>
      </c>
      <c r="AW1701" s="12" t="s">
        <v>41</v>
      </c>
      <c r="AX1701" s="12" t="s">
        <v>78</v>
      </c>
      <c r="AY1701" s="195" t="s">
        <v>132</v>
      </c>
    </row>
    <row r="1702" spans="2:51" s="12" customFormat="1" ht="13.5">
      <c r="B1702" s="194"/>
      <c r="D1702" s="187" t="s">
        <v>141</v>
      </c>
      <c r="E1702" s="195" t="s">
        <v>5</v>
      </c>
      <c r="F1702" s="196" t="s">
        <v>1698</v>
      </c>
      <c r="H1702" s="197">
        <v>12.74</v>
      </c>
      <c r="I1702" s="198"/>
      <c r="L1702" s="194"/>
      <c r="M1702" s="199"/>
      <c r="N1702" s="200"/>
      <c r="O1702" s="200"/>
      <c r="P1702" s="200"/>
      <c r="Q1702" s="200"/>
      <c r="R1702" s="200"/>
      <c r="S1702" s="200"/>
      <c r="T1702" s="201"/>
      <c r="AT1702" s="195" t="s">
        <v>141</v>
      </c>
      <c r="AU1702" s="195" t="s">
        <v>87</v>
      </c>
      <c r="AV1702" s="12" t="s">
        <v>87</v>
      </c>
      <c r="AW1702" s="12" t="s">
        <v>41</v>
      </c>
      <c r="AX1702" s="12" t="s">
        <v>78</v>
      </c>
      <c r="AY1702" s="195" t="s">
        <v>132</v>
      </c>
    </row>
    <row r="1703" spans="2:51" s="12" customFormat="1" ht="13.5">
      <c r="B1703" s="194"/>
      <c r="D1703" s="187" t="s">
        <v>141</v>
      </c>
      <c r="E1703" s="195" t="s">
        <v>5</v>
      </c>
      <c r="F1703" s="196" t="s">
        <v>1699</v>
      </c>
      <c r="H1703" s="197">
        <v>2.585</v>
      </c>
      <c r="I1703" s="198"/>
      <c r="L1703" s="194"/>
      <c r="M1703" s="199"/>
      <c r="N1703" s="200"/>
      <c r="O1703" s="200"/>
      <c r="P1703" s="200"/>
      <c r="Q1703" s="200"/>
      <c r="R1703" s="200"/>
      <c r="S1703" s="200"/>
      <c r="T1703" s="201"/>
      <c r="AT1703" s="195" t="s">
        <v>141</v>
      </c>
      <c r="AU1703" s="195" t="s">
        <v>87</v>
      </c>
      <c r="AV1703" s="12" t="s">
        <v>87</v>
      </c>
      <c r="AW1703" s="12" t="s">
        <v>41</v>
      </c>
      <c r="AX1703" s="12" t="s">
        <v>78</v>
      </c>
      <c r="AY1703" s="195" t="s">
        <v>132</v>
      </c>
    </row>
    <row r="1704" spans="2:51" s="12" customFormat="1" ht="13.5">
      <c r="B1704" s="194"/>
      <c r="D1704" s="187" t="s">
        <v>141</v>
      </c>
      <c r="E1704" s="195" t="s">
        <v>5</v>
      </c>
      <c r="F1704" s="196" t="s">
        <v>1700</v>
      </c>
      <c r="H1704" s="197">
        <v>2.5499999999999998</v>
      </c>
      <c r="I1704" s="198"/>
      <c r="L1704" s="194"/>
      <c r="M1704" s="199"/>
      <c r="N1704" s="200"/>
      <c r="O1704" s="200"/>
      <c r="P1704" s="200"/>
      <c r="Q1704" s="200"/>
      <c r="R1704" s="200"/>
      <c r="S1704" s="200"/>
      <c r="T1704" s="201"/>
      <c r="AT1704" s="195" t="s">
        <v>141</v>
      </c>
      <c r="AU1704" s="195" t="s">
        <v>87</v>
      </c>
      <c r="AV1704" s="12" t="s">
        <v>87</v>
      </c>
      <c r="AW1704" s="12" t="s">
        <v>41</v>
      </c>
      <c r="AX1704" s="12" t="s">
        <v>78</v>
      </c>
      <c r="AY1704" s="195" t="s">
        <v>132</v>
      </c>
    </row>
    <row r="1705" spans="2:51" s="12" customFormat="1" ht="13.5">
      <c r="B1705" s="194"/>
      <c r="D1705" s="187" t="s">
        <v>141</v>
      </c>
      <c r="E1705" s="195" t="s">
        <v>5</v>
      </c>
      <c r="F1705" s="196" t="s">
        <v>1701</v>
      </c>
      <c r="H1705" s="197">
        <v>2.76</v>
      </c>
      <c r="I1705" s="198"/>
      <c r="L1705" s="194"/>
      <c r="M1705" s="199"/>
      <c r="N1705" s="200"/>
      <c r="O1705" s="200"/>
      <c r="P1705" s="200"/>
      <c r="Q1705" s="200"/>
      <c r="R1705" s="200"/>
      <c r="S1705" s="200"/>
      <c r="T1705" s="201"/>
      <c r="AT1705" s="195" t="s">
        <v>141</v>
      </c>
      <c r="AU1705" s="195" t="s">
        <v>87</v>
      </c>
      <c r="AV1705" s="12" t="s">
        <v>87</v>
      </c>
      <c r="AW1705" s="12" t="s">
        <v>41</v>
      </c>
      <c r="AX1705" s="12" t="s">
        <v>78</v>
      </c>
      <c r="AY1705" s="195" t="s">
        <v>132</v>
      </c>
    </row>
    <row r="1706" spans="2:51" s="12" customFormat="1" ht="13.5">
      <c r="B1706" s="194"/>
      <c r="D1706" s="187" t="s">
        <v>141</v>
      </c>
      <c r="E1706" s="195" t="s">
        <v>5</v>
      </c>
      <c r="F1706" s="196" t="s">
        <v>1702</v>
      </c>
      <c r="H1706" s="197">
        <v>2.76</v>
      </c>
      <c r="I1706" s="198"/>
      <c r="L1706" s="194"/>
      <c r="M1706" s="199"/>
      <c r="N1706" s="200"/>
      <c r="O1706" s="200"/>
      <c r="P1706" s="200"/>
      <c r="Q1706" s="200"/>
      <c r="R1706" s="200"/>
      <c r="S1706" s="200"/>
      <c r="T1706" s="201"/>
      <c r="AT1706" s="195" t="s">
        <v>141</v>
      </c>
      <c r="AU1706" s="195" t="s">
        <v>87</v>
      </c>
      <c r="AV1706" s="12" t="s">
        <v>87</v>
      </c>
      <c r="AW1706" s="12" t="s">
        <v>41</v>
      </c>
      <c r="AX1706" s="12" t="s">
        <v>78</v>
      </c>
      <c r="AY1706" s="195" t="s">
        <v>132</v>
      </c>
    </row>
    <row r="1707" spans="2:51" s="12" customFormat="1" ht="13.5">
      <c r="B1707" s="194"/>
      <c r="D1707" s="187" t="s">
        <v>141</v>
      </c>
      <c r="E1707" s="195" t="s">
        <v>5</v>
      </c>
      <c r="F1707" s="196" t="s">
        <v>1703</v>
      </c>
      <c r="H1707" s="197">
        <v>9.4</v>
      </c>
      <c r="I1707" s="198"/>
      <c r="L1707" s="194"/>
      <c r="M1707" s="199"/>
      <c r="N1707" s="200"/>
      <c r="O1707" s="200"/>
      <c r="P1707" s="200"/>
      <c r="Q1707" s="200"/>
      <c r="R1707" s="200"/>
      <c r="S1707" s="200"/>
      <c r="T1707" s="201"/>
      <c r="AT1707" s="195" t="s">
        <v>141</v>
      </c>
      <c r="AU1707" s="195" t="s">
        <v>87</v>
      </c>
      <c r="AV1707" s="12" t="s">
        <v>87</v>
      </c>
      <c r="AW1707" s="12" t="s">
        <v>41</v>
      </c>
      <c r="AX1707" s="12" t="s">
        <v>78</v>
      </c>
      <c r="AY1707" s="195" t="s">
        <v>132</v>
      </c>
    </row>
    <row r="1708" spans="2:51" s="12" customFormat="1" ht="13.5">
      <c r="B1708" s="194"/>
      <c r="D1708" s="187" t="s">
        <v>141</v>
      </c>
      <c r="E1708" s="195" t="s">
        <v>5</v>
      </c>
      <c r="F1708" s="196" t="s">
        <v>1704</v>
      </c>
      <c r="H1708" s="197">
        <v>4.7</v>
      </c>
      <c r="I1708" s="198"/>
      <c r="L1708" s="194"/>
      <c r="M1708" s="199"/>
      <c r="N1708" s="200"/>
      <c r="O1708" s="200"/>
      <c r="P1708" s="200"/>
      <c r="Q1708" s="200"/>
      <c r="R1708" s="200"/>
      <c r="S1708" s="200"/>
      <c r="T1708" s="201"/>
      <c r="AT1708" s="195" t="s">
        <v>141</v>
      </c>
      <c r="AU1708" s="195" t="s">
        <v>87</v>
      </c>
      <c r="AV1708" s="12" t="s">
        <v>87</v>
      </c>
      <c r="AW1708" s="12" t="s">
        <v>41</v>
      </c>
      <c r="AX1708" s="12" t="s">
        <v>78</v>
      </c>
      <c r="AY1708" s="195" t="s">
        <v>132</v>
      </c>
    </row>
    <row r="1709" spans="2:51" s="12" customFormat="1" ht="13.5">
      <c r="B1709" s="194"/>
      <c r="D1709" s="187" t="s">
        <v>141</v>
      </c>
      <c r="E1709" s="195" t="s">
        <v>5</v>
      </c>
      <c r="F1709" s="196" t="s">
        <v>1705</v>
      </c>
      <c r="H1709" s="197">
        <v>55.44</v>
      </c>
      <c r="I1709" s="198"/>
      <c r="L1709" s="194"/>
      <c r="M1709" s="199"/>
      <c r="N1709" s="200"/>
      <c r="O1709" s="200"/>
      <c r="P1709" s="200"/>
      <c r="Q1709" s="200"/>
      <c r="R1709" s="200"/>
      <c r="S1709" s="200"/>
      <c r="T1709" s="201"/>
      <c r="AT1709" s="195" t="s">
        <v>141</v>
      </c>
      <c r="AU1709" s="195" t="s">
        <v>87</v>
      </c>
      <c r="AV1709" s="12" t="s">
        <v>87</v>
      </c>
      <c r="AW1709" s="12" t="s">
        <v>41</v>
      </c>
      <c r="AX1709" s="12" t="s">
        <v>78</v>
      </c>
      <c r="AY1709" s="195" t="s">
        <v>132</v>
      </c>
    </row>
    <row r="1710" spans="2:51" s="12" customFormat="1" ht="13.5">
      <c r="B1710" s="194"/>
      <c r="D1710" s="187" t="s">
        <v>141</v>
      </c>
      <c r="E1710" s="195" t="s">
        <v>5</v>
      </c>
      <c r="F1710" s="196" t="s">
        <v>1706</v>
      </c>
      <c r="H1710" s="197">
        <v>8.84</v>
      </c>
      <c r="I1710" s="198"/>
      <c r="L1710" s="194"/>
      <c r="M1710" s="199"/>
      <c r="N1710" s="200"/>
      <c r="O1710" s="200"/>
      <c r="P1710" s="200"/>
      <c r="Q1710" s="200"/>
      <c r="R1710" s="200"/>
      <c r="S1710" s="200"/>
      <c r="T1710" s="201"/>
      <c r="AT1710" s="195" t="s">
        <v>141</v>
      </c>
      <c r="AU1710" s="195" t="s">
        <v>87</v>
      </c>
      <c r="AV1710" s="12" t="s">
        <v>87</v>
      </c>
      <c r="AW1710" s="12" t="s">
        <v>41</v>
      </c>
      <c r="AX1710" s="12" t="s">
        <v>78</v>
      </c>
      <c r="AY1710" s="195" t="s">
        <v>132</v>
      </c>
    </row>
    <row r="1711" spans="2:51" s="12" customFormat="1" ht="13.5">
      <c r="B1711" s="194"/>
      <c r="D1711" s="187" t="s">
        <v>141</v>
      </c>
      <c r="E1711" s="195" t="s">
        <v>5</v>
      </c>
      <c r="F1711" s="196" t="s">
        <v>1707</v>
      </c>
      <c r="H1711" s="197">
        <v>4.7</v>
      </c>
      <c r="I1711" s="198"/>
      <c r="L1711" s="194"/>
      <c r="M1711" s="199"/>
      <c r="N1711" s="200"/>
      <c r="O1711" s="200"/>
      <c r="P1711" s="200"/>
      <c r="Q1711" s="200"/>
      <c r="R1711" s="200"/>
      <c r="S1711" s="200"/>
      <c r="T1711" s="201"/>
      <c r="AT1711" s="195" t="s">
        <v>141</v>
      </c>
      <c r="AU1711" s="195" t="s">
        <v>87</v>
      </c>
      <c r="AV1711" s="12" t="s">
        <v>87</v>
      </c>
      <c r="AW1711" s="12" t="s">
        <v>41</v>
      </c>
      <c r="AX1711" s="12" t="s">
        <v>78</v>
      </c>
      <c r="AY1711" s="195" t="s">
        <v>132</v>
      </c>
    </row>
    <row r="1712" spans="2:51" s="12" customFormat="1" ht="13.5">
      <c r="B1712" s="194"/>
      <c r="D1712" s="187" t="s">
        <v>141</v>
      </c>
      <c r="E1712" s="195" t="s">
        <v>5</v>
      </c>
      <c r="F1712" s="196" t="s">
        <v>1708</v>
      </c>
      <c r="H1712" s="197">
        <v>4.88</v>
      </c>
      <c r="I1712" s="198"/>
      <c r="L1712" s="194"/>
      <c r="M1712" s="199"/>
      <c r="N1712" s="200"/>
      <c r="O1712" s="200"/>
      <c r="P1712" s="200"/>
      <c r="Q1712" s="200"/>
      <c r="R1712" s="200"/>
      <c r="S1712" s="200"/>
      <c r="T1712" s="201"/>
      <c r="AT1712" s="195" t="s">
        <v>141</v>
      </c>
      <c r="AU1712" s="195" t="s">
        <v>87</v>
      </c>
      <c r="AV1712" s="12" t="s">
        <v>87</v>
      </c>
      <c r="AW1712" s="12" t="s">
        <v>41</v>
      </c>
      <c r="AX1712" s="12" t="s">
        <v>78</v>
      </c>
      <c r="AY1712" s="195" t="s">
        <v>132</v>
      </c>
    </row>
    <row r="1713" spans="2:51" s="12" customFormat="1" ht="13.5">
      <c r="B1713" s="194"/>
      <c r="D1713" s="187" t="s">
        <v>141</v>
      </c>
      <c r="E1713" s="195" t="s">
        <v>5</v>
      </c>
      <c r="F1713" s="196" t="s">
        <v>1709</v>
      </c>
      <c r="H1713" s="197">
        <v>7.2</v>
      </c>
      <c r="I1713" s="198"/>
      <c r="L1713" s="194"/>
      <c r="M1713" s="199"/>
      <c r="N1713" s="200"/>
      <c r="O1713" s="200"/>
      <c r="P1713" s="200"/>
      <c r="Q1713" s="200"/>
      <c r="R1713" s="200"/>
      <c r="S1713" s="200"/>
      <c r="T1713" s="201"/>
      <c r="AT1713" s="195" t="s">
        <v>141</v>
      </c>
      <c r="AU1713" s="195" t="s">
        <v>87</v>
      </c>
      <c r="AV1713" s="12" t="s">
        <v>87</v>
      </c>
      <c r="AW1713" s="12" t="s">
        <v>41</v>
      </c>
      <c r="AX1713" s="12" t="s">
        <v>78</v>
      </c>
      <c r="AY1713" s="195" t="s">
        <v>132</v>
      </c>
    </row>
    <row r="1714" spans="2:51" s="12" customFormat="1" ht="13.5">
      <c r="B1714" s="194"/>
      <c r="D1714" s="187" t="s">
        <v>141</v>
      </c>
      <c r="E1714" s="195" t="s">
        <v>5</v>
      </c>
      <c r="F1714" s="196" t="s">
        <v>1710</v>
      </c>
      <c r="H1714" s="197">
        <v>2.7719999999999998</v>
      </c>
      <c r="I1714" s="198"/>
      <c r="L1714" s="194"/>
      <c r="M1714" s="199"/>
      <c r="N1714" s="200"/>
      <c r="O1714" s="200"/>
      <c r="P1714" s="200"/>
      <c r="Q1714" s="200"/>
      <c r="R1714" s="200"/>
      <c r="S1714" s="200"/>
      <c r="T1714" s="201"/>
      <c r="AT1714" s="195" t="s">
        <v>141</v>
      </c>
      <c r="AU1714" s="195" t="s">
        <v>87</v>
      </c>
      <c r="AV1714" s="12" t="s">
        <v>87</v>
      </c>
      <c r="AW1714" s="12" t="s">
        <v>41</v>
      </c>
      <c r="AX1714" s="12" t="s">
        <v>78</v>
      </c>
      <c r="AY1714" s="195" t="s">
        <v>132</v>
      </c>
    </row>
    <row r="1715" spans="2:51" s="12" customFormat="1" ht="13.5">
      <c r="B1715" s="194"/>
      <c r="D1715" s="187" t="s">
        <v>141</v>
      </c>
      <c r="E1715" s="195" t="s">
        <v>5</v>
      </c>
      <c r="F1715" s="196" t="s">
        <v>1711</v>
      </c>
      <c r="H1715" s="197">
        <v>12.96</v>
      </c>
      <c r="I1715" s="198"/>
      <c r="L1715" s="194"/>
      <c r="M1715" s="199"/>
      <c r="N1715" s="200"/>
      <c r="O1715" s="200"/>
      <c r="P1715" s="200"/>
      <c r="Q1715" s="200"/>
      <c r="R1715" s="200"/>
      <c r="S1715" s="200"/>
      <c r="T1715" s="201"/>
      <c r="AT1715" s="195" t="s">
        <v>141</v>
      </c>
      <c r="AU1715" s="195" t="s">
        <v>87</v>
      </c>
      <c r="AV1715" s="12" t="s">
        <v>87</v>
      </c>
      <c r="AW1715" s="12" t="s">
        <v>41</v>
      </c>
      <c r="AX1715" s="12" t="s">
        <v>78</v>
      </c>
      <c r="AY1715" s="195" t="s">
        <v>132</v>
      </c>
    </row>
    <row r="1716" spans="2:51" s="12" customFormat="1" ht="13.5">
      <c r="B1716" s="194"/>
      <c r="D1716" s="187" t="s">
        <v>141</v>
      </c>
      <c r="E1716" s="195" t="s">
        <v>5</v>
      </c>
      <c r="F1716" s="196" t="s">
        <v>1712</v>
      </c>
      <c r="H1716" s="197">
        <v>3.8050000000000002</v>
      </c>
      <c r="I1716" s="198"/>
      <c r="L1716" s="194"/>
      <c r="M1716" s="199"/>
      <c r="N1716" s="200"/>
      <c r="O1716" s="200"/>
      <c r="P1716" s="200"/>
      <c r="Q1716" s="200"/>
      <c r="R1716" s="200"/>
      <c r="S1716" s="200"/>
      <c r="T1716" s="201"/>
      <c r="AT1716" s="195" t="s">
        <v>141</v>
      </c>
      <c r="AU1716" s="195" t="s">
        <v>87</v>
      </c>
      <c r="AV1716" s="12" t="s">
        <v>87</v>
      </c>
      <c r="AW1716" s="12" t="s">
        <v>41</v>
      </c>
      <c r="AX1716" s="12" t="s">
        <v>78</v>
      </c>
      <c r="AY1716" s="195" t="s">
        <v>132</v>
      </c>
    </row>
    <row r="1717" spans="2:51" s="12" customFormat="1" ht="13.5">
      <c r="B1717" s="194"/>
      <c r="D1717" s="187" t="s">
        <v>141</v>
      </c>
      <c r="E1717" s="195" t="s">
        <v>5</v>
      </c>
      <c r="F1717" s="196" t="s">
        <v>1713</v>
      </c>
      <c r="H1717" s="197">
        <v>2.5649999999999999</v>
      </c>
      <c r="I1717" s="198"/>
      <c r="L1717" s="194"/>
      <c r="M1717" s="199"/>
      <c r="N1717" s="200"/>
      <c r="O1717" s="200"/>
      <c r="P1717" s="200"/>
      <c r="Q1717" s="200"/>
      <c r="R1717" s="200"/>
      <c r="S1717" s="200"/>
      <c r="T1717" s="201"/>
      <c r="AT1717" s="195" t="s">
        <v>141</v>
      </c>
      <c r="AU1717" s="195" t="s">
        <v>87</v>
      </c>
      <c r="AV1717" s="12" t="s">
        <v>87</v>
      </c>
      <c r="AW1717" s="12" t="s">
        <v>41</v>
      </c>
      <c r="AX1717" s="12" t="s">
        <v>78</v>
      </c>
      <c r="AY1717" s="195" t="s">
        <v>132</v>
      </c>
    </row>
    <row r="1718" spans="2:51" s="12" customFormat="1" ht="13.5">
      <c r="B1718" s="194"/>
      <c r="D1718" s="187" t="s">
        <v>141</v>
      </c>
      <c r="E1718" s="195" t="s">
        <v>5</v>
      </c>
      <c r="F1718" s="196" t="s">
        <v>1714</v>
      </c>
      <c r="H1718" s="197">
        <v>2.81</v>
      </c>
      <c r="I1718" s="198"/>
      <c r="L1718" s="194"/>
      <c r="M1718" s="199"/>
      <c r="N1718" s="200"/>
      <c r="O1718" s="200"/>
      <c r="P1718" s="200"/>
      <c r="Q1718" s="200"/>
      <c r="R1718" s="200"/>
      <c r="S1718" s="200"/>
      <c r="T1718" s="201"/>
      <c r="AT1718" s="195" t="s">
        <v>141</v>
      </c>
      <c r="AU1718" s="195" t="s">
        <v>87</v>
      </c>
      <c r="AV1718" s="12" t="s">
        <v>87</v>
      </c>
      <c r="AW1718" s="12" t="s">
        <v>41</v>
      </c>
      <c r="AX1718" s="12" t="s">
        <v>78</v>
      </c>
      <c r="AY1718" s="195" t="s">
        <v>132</v>
      </c>
    </row>
    <row r="1719" spans="2:51" s="12" customFormat="1" ht="13.5">
      <c r="B1719" s="194"/>
      <c r="D1719" s="187" t="s">
        <v>141</v>
      </c>
      <c r="E1719" s="195" t="s">
        <v>5</v>
      </c>
      <c r="F1719" s="196" t="s">
        <v>1715</v>
      </c>
      <c r="H1719" s="197">
        <v>4.96</v>
      </c>
      <c r="I1719" s="198"/>
      <c r="L1719" s="194"/>
      <c r="M1719" s="199"/>
      <c r="N1719" s="200"/>
      <c r="O1719" s="200"/>
      <c r="P1719" s="200"/>
      <c r="Q1719" s="200"/>
      <c r="R1719" s="200"/>
      <c r="S1719" s="200"/>
      <c r="T1719" s="201"/>
      <c r="AT1719" s="195" t="s">
        <v>141</v>
      </c>
      <c r="AU1719" s="195" t="s">
        <v>87</v>
      </c>
      <c r="AV1719" s="12" t="s">
        <v>87</v>
      </c>
      <c r="AW1719" s="12" t="s">
        <v>41</v>
      </c>
      <c r="AX1719" s="12" t="s">
        <v>78</v>
      </c>
      <c r="AY1719" s="195" t="s">
        <v>132</v>
      </c>
    </row>
    <row r="1720" spans="2:51" s="12" customFormat="1" ht="13.5">
      <c r="B1720" s="194"/>
      <c r="D1720" s="187" t="s">
        <v>141</v>
      </c>
      <c r="E1720" s="195" t="s">
        <v>5</v>
      </c>
      <c r="F1720" s="196" t="s">
        <v>1716</v>
      </c>
      <c r="H1720" s="197">
        <v>2.46</v>
      </c>
      <c r="I1720" s="198"/>
      <c r="L1720" s="194"/>
      <c r="M1720" s="199"/>
      <c r="N1720" s="200"/>
      <c r="O1720" s="200"/>
      <c r="P1720" s="200"/>
      <c r="Q1720" s="200"/>
      <c r="R1720" s="200"/>
      <c r="S1720" s="200"/>
      <c r="T1720" s="201"/>
      <c r="AT1720" s="195" t="s">
        <v>141</v>
      </c>
      <c r="AU1720" s="195" t="s">
        <v>87</v>
      </c>
      <c r="AV1720" s="12" t="s">
        <v>87</v>
      </c>
      <c r="AW1720" s="12" t="s">
        <v>41</v>
      </c>
      <c r="AX1720" s="12" t="s">
        <v>78</v>
      </c>
      <c r="AY1720" s="195" t="s">
        <v>132</v>
      </c>
    </row>
    <row r="1721" spans="2:51" s="12" customFormat="1" ht="13.5">
      <c r="B1721" s="194"/>
      <c r="D1721" s="187" t="s">
        <v>141</v>
      </c>
      <c r="E1721" s="195" t="s">
        <v>5</v>
      </c>
      <c r="F1721" s="196" t="s">
        <v>1717</v>
      </c>
      <c r="H1721" s="197">
        <v>12.52</v>
      </c>
      <c r="I1721" s="198"/>
      <c r="L1721" s="194"/>
      <c r="M1721" s="199"/>
      <c r="N1721" s="200"/>
      <c r="O1721" s="200"/>
      <c r="P1721" s="200"/>
      <c r="Q1721" s="200"/>
      <c r="R1721" s="200"/>
      <c r="S1721" s="200"/>
      <c r="T1721" s="201"/>
      <c r="AT1721" s="195" t="s">
        <v>141</v>
      </c>
      <c r="AU1721" s="195" t="s">
        <v>87</v>
      </c>
      <c r="AV1721" s="12" t="s">
        <v>87</v>
      </c>
      <c r="AW1721" s="12" t="s">
        <v>41</v>
      </c>
      <c r="AX1721" s="12" t="s">
        <v>78</v>
      </c>
      <c r="AY1721" s="195" t="s">
        <v>132</v>
      </c>
    </row>
    <row r="1722" spans="2:51" s="12" customFormat="1" ht="13.5">
      <c r="B1722" s="194"/>
      <c r="D1722" s="187" t="s">
        <v>141</v>
      </c>
      <c r="E1722" s="195" t="s">
        <v>5</v>
      </c>
      <c r="F1722" s="196" t="s">
        <v>1718</v>
      </c>
      <c r="H1722" s="197">
        <v>16.34</v>
      </c>
      <c r="I1722" s="198"/>
      <c r="L1722" s="194"/>
      <c r="M1722" s="199"/>
      <c r="N1722" s="200"/>
      <c r="O1722" s="200"/>
      <c r="P1722" s="200"/>
      <c r="Q1722" s="200"/>
      <c r="R1722" s="200"/>
      <c r="S1722" s="200"/>
      <c r="T1722" s="201"/>
      <c r="AT1722" s="195" t="s">
        <v>141</v>
      </c>
      <c r="AU1722" s="195" t="s">
        <v>87</v>
      </c>
      <c r="AV1722" s="12" t="s">
        <v>87</v>
      </c>
      <c r="AW1722" s="12" t="s">
        <v>41</v>
      </c>
      <c r="AX1722" s="12" t="s">
        <v>78</v>
      </c>
      <c r="AY1722" s="195" t="s">
        <v>132</v>
      </c>
    </row>
    <row r="1723" spans="2:51" s="12" customFormat="1" ht="13.5">
      <c r="B1723" s="194"/>
      <c r="D1723" s="187" t="s">
        <v>141</v>
      </c>
      <c r="E1723" s="195" t="s">
        <v>5</v>
      </c>
      <c r="F1723" s="196" t="s">
        <v>1719</v>
      </c>
      <c r="H1723" s="197">
        <v>2.72</v>
      </c>
      <c r="I1723" s="198"/>
      <c r="L1723" s="194"/>
      <c r="M1723" s="199"/>
      <c r="N1723" s="200"/>
      <c r="O1723" s="200"/>
      <c r="P1723" s="200"/>
      <c r="Q1723" s="200"/>
      <c r="R1723" s="200"/>
      <c r="S1723" s="200"/>
      <c r="T1723" s="201"/>
      <c r="AT1723" s="195" t="s">
        <v>141</v>
      </c>
      <c r="AU1723" s="195" t="s">
        <v>87</v>
      </c>
      <c r="AV1723" s="12" t="s">
        <v>87</v>
      </c>
      <c r="AW1723" s="12" t="s">
        <v>41</v>
      </c>
      <c r="AX1723" s="12" t="s">
        <v>78</v>
      </c>
      <c r="AY1723" s="195" t="s">
        <v>132</v>
      </c>
    </row>
    <row r="1724" spans="2:51" s="12" customFormat="1" ht="13.5">
      <c r="B1724" s="194"/>
      <c r="D1724" s="187" t="s">
        <v>141</v>
      </c>
      <c r="E1724" s="195" t="s">
        <v>5</v>
      </c>
      <c r="F1724" s="196" t="s">
        <v>1720</v>
      </c>
      <c r="H1724" s="197">
        <v>2.8849999999999998</v>
      </c>
      <c r="I1724" s="198"/>
      <c r="L1724" s="194"/>
      <c r="M1724" s="199"/>
      <c r="N1724" s="200"/>
      <c r="O1724" s="200"/>
      <c r="P1724" s="200"/>
      <c r="Q1724" s="200"/>
      <c r="R1724" s="200"/>
      <c r="S1724" s="200"/>
      <c r="T1724" s="201"/>
      <c r="AT1724" s="195" t="s">
        <v>141</v>
      </c>
      <c r="AU1724" s="195" t="s">
        <v>87</v>
      </c>
      <c r="AV1724" s="12" t="s">
        <v>87</v>
      </c>
      <c r="AW1724" s="12" t="s">
        <v>41</v>
      </c>
      <c r="AX1724" s="12" t="s">
        <v>78</v>
      </c>
      <c r="AY1724" s="195" t="s">
        <v>132</v>
      </c>
    </row>
    <row r="1725" spans="2:51" s="12" customFormat="1" ht="13.5">
      <c r="B1725" s="194"/>
      <c r="D1725" s="187" t="s">
        <v>141</v>
      </c>
      <c r="E1725" s="195" t="s">
        <v>5</v>
      </c>
      <c r="F1725" s="196" t="s">
        <v>1721</v>
      </c>
      <c r="H1725" s="197">
        <v>2.7</v>
      </c>
      <c r="I1725" s="198"/>
      <c r="L1725" s="194"/>
      <c r="M1725" s="199"/>
      <c r="N1725" s="200"/>
      <c r="O1725" s="200"/>
      <c r="P1725" s="200"/>
      <c r="Q1725" s="200"/>
      <c r="R1725" s="200"/>
      <c r="S1725" s="200"/>
      <c r="T1725" s="201"/>
      <c r="AT1725" s="195" t="s">
        <v>141</v>
      </c>
      <c r="AU1725" s="195" t="s">
        <v>87</v>
      </c>
      <c r="AV1725" s="12" t="s">
        <v>87</v>
      </c>
      <c r="AW1725" s="12" t="s">
        <v>41</v>
      </c>
      <c r="AX1725" s="12" t="s">
        <v>78</v>
      </c>
      <c r="AY1725" s="195" t="s">
        <v>132</v>
      </c>
    </row>
    <row r="1726" spans="2:51" s="12" customFormat="1" ht="13.5">
      <c r="B1726" s="194"/>
      <c r="D1726" s="187" t="s">
        <v>141</v>
      </c>
      <c r="E1726" s="195" t="s">
        <v>5</v>
      </c>
      <c r="F1726" s="196" t="s">
        <v>1722</v>
      </c>
      <c r="H1726" s="197">
        <v>2.31</v>
      </c>
      <c r="I1726" s="198"/>
      <c r="L1726" s="194"/>
      <c r="M1726" s="199"/>
      <c r="N1726" s="200"/>
      <c r="O1726" s="200"/>
      <c r="P1726" s="200"/>
      <c r="Q1726" s="200"/>
      <c r="R1726" s="200"/>
      <c r="S1726" s="200"/>
      <c r="T1726" s="201"/>
      <c r="AT1726" s="195" t="s">
        <v>141</v>
      </c>
      <c r="AU1726" s="195" t="s">
        <v>87</v>
      </c>
      <c r="AV1726" s="12" t="s">
        <v>87</v>
      </c>
      <c r="AW1726" s="12" t="s">
        <v>41</v>
      </c>
      <c r="AX1726" s="12" t="s">
        <v>78</v>
      </c>
      <c r="AY1726" s="195" t="s">
        <v>132</v>
      </c>
    </row>
    <row r="1727" spans="2:51" s="12" customFormat="1" ht="13.5">
      <c r="B1727" s="194"/>
      <c r="D1727" s="187" t="s">
        <v>141</v>
      </c>
      <c r="E1727" s="195" t="s">
        <v>5</v>
      </c>
      <c r="F1727" s="196" t="s">
        <v>1723</v>
      </c>
      <c r="H1727" s="197">
        <v>8.1999999999999993</v>
      </c>
      <c r="I1727" s="198"/>
      <c r="L1727" s="194"/>
      <c r="M1727" s="199"/>
      <c r="N1727" s="200"/>
      <c r="O1727" s="200"/>
      <c r="P1727" s="200"/>
      <c r="Q1727" s="200"/>
      <c r="R1727" s="200"/>
      <c r="S1727" s="200"/>
      <c r="T1727" s="201"/>
      <c r="AT1727" s="195" t="s">
        <v>141</v>
      </c>
      <c r="AU1727" s="195" t="s">
        <v>87</v>
      </c>
      <c r="AV1727" s="12" t="s">
        <v>87</v>
      </c>
      <c r="AW1727" s="12" t="s">
        <v>41</v>
      </c>
      <c r="AX1727" s="12" t="s">
        <v>78</v>
      </c>
      <c r="AY1727" s="195" t="s">
        <v>132</v>
      </c>
    </row>
    <row r="1728" spans="2:51" s="12" customFormat="1" ht="13.5">
      <c r="B1728" s="194"/>
      <c r="D1728" s="187" t="s">
        <v>141</v>
      </c>
      <c r="E1728" s="195" t="s">
        <v>5</v>
      </c>
      <c r="F1728" s="196" t="s">
        <v>1724</v>
      </c>
      <c r="H1728" s="197">
        <v>14.02</v>
      </c>
      <c r="I1728" s="198"/>
      <c r="L1728" s="194"/>
      <c r="M1728" s="199"/>
      <c r="N1728" s="200"/>
      <c r="O1728" s="200"/>
      <c r="P1728" s="200"/>
      <c r="Q1728" s="200"/>
      <c r="R1728" s="200"/>
      <c r="S1728" s="200"/>
      <c r="T1728" s="201"/>
      <c r="AT1728" s="195" t="s">
        <v>141</v>
      </c>
      <c r="AU1728" s="195" t="s">
        <v>87</v>
      </c>
      <c r="AV1728" s="12" t="s">
        <v>87</v>
      </c>
      <c r="AW1728" s="12" t="s">
        <v>41</v>
      </c>
      <c r="AX1728" s="12" t="s">
        <v>78</v>
      </c>
      <c r="AY1728" s="195" t="s">
        <v>132</v>
      </c>
    </row>
    <row r="1729" spans="2:65" s="12" customFormat="1" ht="13.5">
      <c r="B1729" s="194"/>
      <c r="D1729" s="187" t="s">
        <v>141</v>
      </c>
      <c r="E1729" s="195" t="s">
        <v>5</v>
      </c>
      <c r="F1729" s="196" t="s">
        <v>1725</v>
      </c>
      <c r="H1729" s="197">
        <v>3.7650000000000001</v>
      </c>
      <c r="I1729" s="198"/>
      <c r="L1729" s="194"/>
      <c r="M1729" s="199"/>
      <c r="N1729" s="200"/>
      <c r="O1729" s="200"/>
      <c r="P1729" s="200"/>
      <c r="Q1729" s="200"/>
      <c r="R1729" s="200"/>
      <c r="S1729" s="200"/>
      <c r="T1729" s="201"/>
      <c r="AT1729" s="195" t="s">
        <v>141</v>
      </c>
      <c r="AU1729" s="195" t="s">
        <v>87</v>
      </c>
      <c r="AV1729" s="12" t="s">
        <v>87</v>
      </c>
      <c r="AW1729" s="12" t="s">
        <v>41</v>
      </c>
      <c r="AX1729" s="12" t="s">
        <v>78</v>
      </c>
      <c r="AY1729" s="195" t="s">
        <v>132</v>
      </c>
    </row>
    <row r="1730" spans="2:65" s="12" customFormat="1" ht="13.5">
      <c r="B1730" s="194"/>
      <c r="D1730" s="187" t="s">
        <v>141</v>
      </c>
      <c r="E1730" s="195" t="s">
        <v>5</v>
      </c>
      <c r="F1730" s="196" t="s">
        <v>1726</v>
      </c>
      <c r="H1730" s="197">
        <v>2.62</v>
      </c>
      <c r="I1730" s="198"/>
      <c r="L1730" s="194"/>
      <c r="M1730" s="199"/>
      <c r="N1730" s="200"/>
      <c r="O1730" s="200"/>
      <c r="P1730" s="200"/>
      <c r="Q1730" s="200"/>
      <c r="R1730" s="200"/>
      <c r="S1730" s="200"/>
      <c r="T1730" s="201"/>
      <c r="AT1730" s="195" t="s">
        <v>141</v>
      </c>
      <c r="AU1730" s="195" t="s">
        <v>87</v>
      </c>
      <c r="AV1730" s="12" t="s">
        <v>87</v>
      </c>
      <c r="AW1730" s="12" t="s">
        <v>41</v>
      </c>
      <c r="AX1730" s="12" t="s">
        <v>78</v>
      </c>
      <c r="AY1730" s="195" t="s">
        <v>132</v>
      </c>
    </row>
    <row r="1731" spans="2:65" s="12" customFormat="1" ht="13.5">
      <c r="B1731" s="194"/>
      <c r="D1731" s="187" t="s">
        <v>141</v>
      </c>
      <c r="E1731" s="195" t="s">
        <v>5</v>
      </c>
      <c r="F1731" s="196" t="s">
        <v>1727</v>
      </c>
      <c r="H1731" s="197">
        <v>4.8600000000000003</v>
      </c>
      <c r="I1731" s="198"/>
      <c r="L1731" s="194"/>
      <c r="M1731" s="199"/>
      <c r="N1731" s="200"/>
      <c r="O1731" s="200"/>
      <c r="P1731" s="200"/>
      <c r="Q1731" s="200"/>
      <c r="R1731" s="200"/>
      <c r="S1731" s="200"/>
      <c r="T1731" s="201"/>
      <c r="AT1731" s="195" t="s">
        <v>141</v>
      </c>
      <c r="AU1731" s="195" t="s">
        <v>87</v>
      </c>
      <c r="AV1731" s="12" t="s">
        <v>87</v>
      </c>
      <c r="AW1731" s="12" t="s">
        <v>41</v>
      </c>
      <c r="AX1731" s="12" t="s">
        <v>78</v>
      </c>
      <c r="AY1731" s="195" t="s">
        <v>132</v>
      </c>
    </row>
    <row r="1732" spans="2:65" s="12" customFormat="1" ht="13.5">
      <c r="B1732" s="194"/>
      <c r="D1732" s="187" t="s">
        <v>141</v>
      </c>
      <c r="E1732" s="195" t="s">
        <v>5</v>
      </c>
      <c r="F1732" s="196" t="s">
        <v>1728</v>
      </c>
      <c r="H1732" s="197">
        <v>5.7</v>
      </c>
      <c r="I1732" s="198"/>
      <c r="L1732" s="194"/>
      <c r="M1732" s="199"/>
      <c r="N1732" s="200"/>
      <c r="O1732" s="200"/>
      <c r="P1732" s="200"/>
      <c r="Q1732" s="200"/>
      <c r="R1732" s="200"/>
      <c r="S1732" s="200"/>
      <c r="T1732" s="201"/>
      <c r="AT1732" s="195" t="s">
        <v>141</v>
      </c>
      <c r="AU1732" s="195" t="s">
        <v>87</v>
      </c>
      <c r="AV1732" s="12" t="s">
        <v>87</v>
      </c>
      <c r="AW1732" s="12" t="s">
        <v>41</v>
      </c>
      <c r="AX1732" s="12" t="s">
        <v>78</v>
      </c>
      <c r="AY1732" s="195" t="s">
        <v>132</v>
      </c>
    </row>
    <row r="1733" spans="2:65" s="12" customFormat="1" ht="13.5">
      <c r="B1733" s="194"/>
      <c r="D1733" s="187" t="s">
        <v>141</v>
      </c>
      <c r="E1733" s="195" t="s">
        <v>5</v>
      </c>
      <c r="F1733" s="196" t="s">
        <v>1729</v>
      </c>
      <c r="H1733" s="197">
        <v>2.57</v>
      </c>
      <c r="I1733" s="198"/>
      <c r="L1733" s="194"/>
      <c r="M1733" s="199"/>
      <c r="N1733" s="200"/>
      <c r="O1733" s="200"/>
      <c r="P1733" s="200"/>
      <c r="Q1733" s="200"/>
      <c r="R1733" s="200"/>
      <c r="S1733" s="200"/>
      <c r="T1733" s="201"/>
      <c r="AT1733" s="195" t="s">
        <v>141</v>
      </c>
      <c r="AU1733" s="195" t="s">
        <v>87</v>
      </c>
      <c r="AV1733" s="12" t="s">
        <v>87</v>
      </c>
      <c r="AW1733" s="12" t="s">
        <v>41</v>
      </c>
      <c r="AX1733" s="12" t="s">
        <v>78</v>
      </c>
      <c r="AY1733" s="195" t="s">
        <v>132</v>
      </c>
    </row>
    <row r="1734" spans="2:65" s="12" customFormat="1" ht="13.5">
      <c r="B1734" s="194"/>
      <c r="D1734" s="187" t="s">
        <v>141</v>
      </c>
      <c r="E1734" s="195" t="s">
        <v>5</v>
      </c>
      <c r="F1734" s="196" t="s">
        <v>1730</v>
      </c>
      <c r="H1734" s="197">
        <v>1.56</v>
      </c>
      <c r="I1734" s="198"/>
      <c r="L1734" s="194"/>
      <c r="M1734" s="199"/>
      <c r="N1734" s="200"/>
      <c r="O1734" s="200"/>
      <c r="P1734" s="200"/>
      <c r="Q1734" s="200"/>
      <c r="R1734" s="200"/>
      <c r="S1734" s="200"/>
      <c r="T1734" s="201"/>
      <c r="AT1734" s="195" t="s">
        <v>141</v>
      </c>
      <c r="AU1734" s="195" t="s">
        <v>87</v>
      </c>
      <c r="AV1734" s="12" t="s">
        <v>87</v>
      </c>
      <c r="AW1734" s="12" t="s">
        <v>41</v>
      </c>
      <c r="AX1734" s="12" t="s">
        <v>78</v>
      </c>
      <c r="AY1734" s="195" t="s">
        <v>132</v>
      </c>
    </row>
    <row r="1735" spans="2:65" s="12" customFormat="1" ht="13.5">
      <c r="B1735" s="194"/>
      <c r="D1735" s="187" t="s">
        <v>141</v>
      </c>
      <c r="E1735" s="195" t="s">
        <v>5</v>
      </c>
      <c r="F1735" s="196" t="s">
        <v>1731</v>
      </c>
      <c r="H1735" s="197">
        <v>2.99</v>
      </c>
      <c r="I1735" s="198"/>
      <c r="L1735" s="194"/>
      <c r="M1735" s="199"/>
      <c r="N1735" s="200"/>
      <c r="O1735" s="200"/>
      <c r="P1735" s="200"/>
      <c r="Q1735" s="200"/>
      <c r="R1735" s="200"/>
      <c r="S1735" s="200"/>
      <c r="T1735" s="201"/>
      <c r="AT1735" s="195" t="s">
        <v>141</v>
      </c>
      <c r="AU1735" s="195" t="s">
        <v>87</v>
      </c>
      <c r="AV1735" s="12" t="s">
        <v>87</v>
      </c>
      <c r="AW1735" s="12" t="s">
        <v>41</v>
      </c>
      <c r="AX1735" s="12" t="s">
        <v>78</v>
      </c>
      <c r="AY1735" s="195" t="s">
        <v>132</v>
      </c>
    </row>
    <row r="1736" spans="2:65" s="14" customFormat="1" ht="13.5">
      <c r="B1736" s="210"/>
      <c r="D1736" s="187" t="s">
        <v>141</v>
      </c>
      <c r="E1736" s="211" t="s">
        <v>5</v>
      </c>
      <c r="F1736" s="212" t="s">
        <v>160</v>
      </c>
      <c r="H1736" s="213">
        <v>387.07400000000001</v>
      </c>
      <c r="I1736" s="214"/>
      <c r="L1736" s="210"/>
      <c r="M1736" s="215"/>
      <c r="N1736" s="216"/>
      <c r="O1736" s="216"/>
      <c r="P1736" s="216"/>
      <c r="Q1736" s="216"/>
      <c r="R1736" s="216"/>
      <c r="S1736" s="216"/>
      <c r="T1736" s="217"/>
      <c r="AT1736" s="211" t="s">
        <v>141</v>
      </c>
      <c r="AU1736" s="211" t="s">
        <v>87</v>
      </c>
      <c r="AV1736" s="14" t="s">
        <v>139</v>
      </c>
      <c r="AW1736" s="14" t="s">
        <v>41</v>
      </c>
      <c r="AX1736" s="14" t="s">
        <v>25</v>
      </c>
      <c r="AY1736" s="211" t="s">
        <v>132</v>
      </c>
    </row>
    <row r="1737" spans="2:65" s="10" customFormat="1" ht="29.85" customHeight="1">
      <c r="B1737" s="160"/>
      <c r="D1737" s="161" t="s">
        <v>77</v>
      </c>
      <c r="E1737" s="171" t="s">
        <v>1732</v>
      </c>
      <c r="F1737" s="171" t="s">
        <v>1733</v>
      </c>
      <c r="I1737" s="163"/>
      <c r="J1737" s="172">
        <f>BK1737</f>
        <v>0</v>
      </c>
      <c r="L1737" s="160"/>
      <c r="M1737" s="165"/>
      <c r="N1737" s="166"/>
      <c r="O1737" s="166"/>
      <c r="P1737" s="167">
        <f>SUM(P1738:P1804)</f>
        <v>0</v>
      </c>
      <c r="Q1737" s="166"/>
      <c r="R1737" s="167">
        <f>SUM(R1738:R1804)</f>
        <v>0</v>
      </c>
      <c r="S1737" s="166"/>
      <c r="T1737" s="168">
        <f>SUM(T1738:T1804)</f>
        <v>0.60993558000000003</v>
      </c>
      <c r="AR1737" s="161" t="s">
        <v>87</v>
      </c>
      <c r="AT1737" s="169" t="s">
        <v>77</v>
      </c>
      <c r="AU1737" s="169" t="s">
        <v>25</v>
      </c>
      <c r="AY1737" s="161" t="s">
        <v>132</v>
      </c>
      <c r="BK1737" s="170">
        <f>SUM(BK1738:BK1804)</f>
        <v>0</v>
      </c>
    </row>
    <row r="1738" spans="2:65" s="1" customFormat="1" ht="25.5" customHeight="1">
      <c r="B1738" s="173"/>
      <c r="C1738" s="174" t="s">
        <v>1734</v>
      </c>
      <c r="D1738" s="174" t="s">
        <v>135</v>
      </c>
      <c r="E1738" s="175" t="s">
        <v>1735</v>
      </c>
      <c r="F1738" s="176" t="s">
        <v>1736</v>
      </c>
      <c r="G1738" s="177" t="s">
        <v>138</v>
      </c>
      <c r="H1738" s="178">
        <v>159.66900000000001</v>
      </c>
      <c r="I1738" s="179"/>
      <c r="J1738" s="180">
        <f>ROUND(I1738*H1738,2)</f>
        <v>0</v>
      </c>
      <c r="K1738" s="176" t="s">
        <v>5</v>
      </c>
      <c r="L1738" s="42"/>
      <c r="M1738" s="181" t="s">
        <v>5</v>
      </c>
      <c r="N1738" s="182" t="s">
        <v>49</v>
      </c>
      <c r="O1738" s="43"/>
      <c r="P1738" s="183">
        <f>O1738*H1738</f>
        <v>0</v>
      </c>
      <c r="Q1738" s="183">
        <v>0</v>
      </c>
      <c r="R1738" s="183">
        <f>Q1738*H1738</f>
        <v>0</v>
      </c>
      <c r="S1738" s="183">
        <v>3.82E-3</v>
      </c>
      <c r="T1738" s="184">
        <f>S1738*H1738</f>
        <v>0.60993558000000003</v>
      </c>
      <c r="AR1738" s="24" t="s">
        <v>461</v>
      </c>
      <c r="AT1738" s="24" t="s">
        <v>135</v>
      </c>
      <c r="AU1738" s="24" t="s">
        <v>87</v>
      </c>
      <c r="AY1738" s="24" t="s">
        <v>132</v>
      </c>
      <c r="BE1738" s="185">
        <f>IF(N1738="základní",J1738,0)</f>
        <v>0</v>
      </c>
      <c r="BF1738" s="185">
        <f>IF(N1738="snížená",J1738,0)</f>
        <v>0</v>
      </c>
      <c r="BG1738" s="185">
        <f>IF(N1738="zákl. přenesená",J1738,0)</f>
        <v>0</v>
      </c>
      <c r="BH1738" s="185">
        <f>IF(N1738="sníž. přenesená",J1738,0)</f>
        <v>0</v>
      </c>
      <c r="BI1738" s="185">
        <f>IF(N1738="nulová",J1738,0)</f>
        <v>0</v>
      </c>
      <c r="BJ1738" s="24" t="s">
        <v>25</v>
      </c>
      <c r="BK1738" s="185">
        <f>ROUND(I1738*H1738,2)</f>
        <v>0</v>
      </c>
      <c r="BL1738" s="24" t="s">
        <v>461</v>
      </c>
      <c r="BM1738" s="24" t="s">
        <v>1737</v>
      </c>
    </row>
    <row r="1739" spans="2:65" s="12" customFormat="1" ht="13.5">
      <c r="B1739" s="194"/>
      <c r="D1739" s="187" t="s">
        <v>141</v>
      </c>
      <c r="E1739" s="195" t="s">
        <v>5</v>
      </c>
      <c r="F1739" s="196" t="s">
        <v>1738</v>
      </c>
      <c r="H1739" s="197">
        <v>4.9279999999999999</v>
      </c>
      <c r="I1739" s="198"/>
      <c r="L1739" s="194"/>
      <c r="M1739" s="199"/>
      <c r="N1739" s="200"/>
      <c r="O1739" s="200"/>
      <c r="P1739" s="200"/>
      <c r="Q1739" s="200"/>
      <c r="R1739" s="200"/>
      <c r="S1739" s="200"/>
      <c r="T1739" s="201"/>
      <c r="AT1739" s="195" t="s">
        <v>141</v>
      </c>
      <c r="AU1739" s="195" t="s">
        <v>87</v>
      </c>
      <c r="AV1739" s="12" t="s">
        <v>87</v>
      </c>
      <c r="AW1739" s="12" t="s">
        <v>41</v>
      </c>
      <c r="AX1739" s="12" t="s">
        <v>78</v>
      </c>
      <c r="AY1739" s="195" t="s">
        <v>132</v>
      </c>
    </row>
    <row r="1740" spans="2:65" s="12" customFormat="1" ht="13.5">
      <c r="B1740" s="194"/>
      <c r="D1740" s="187" t="s">
        <v>141</v>
      </c>
      <c r="E1740" s="195" t="s">
        <v>5</v>
      </c>
      <c r="F1740" s="196" t="s">
        <v>1739</v>
      </c>
      <c r="H1740" s="197">
        <v>3.43</v>
      </c>
      <c r="I1740" s="198"/>
      <c r="L1740" s="194"/>
      <c r="M1740" s="199"/>
      <c r="N1740" s="200"/>
      <c r="O1740" s="200"/>
      <c r="P1740" s="200"/>
      <c r="Q1740" s="200"/>
      <c r="R1740" s="200"/>
      <c r="S1740" s="200"/>
      <c r="T1740" s="201"/>
      <c r="AT1740" s="195" t="s">
        <v>141</v>
      </c>
      <c r="AU1740" s="195" t="s">
        <v>87</v>
      </c>
      <c r="AV1740" s="12" t="s">
        <v>87</v>
      </c>
      <c r="AW1740" s="12" t="s">
        <v>41</v>
      </c>
      <c r="AX1740" s="12" t="s">
        <v>78</v>
      </c>
      <c r="AY1740" s="195" t="s">
        <v>132</v>
      </c>
    </row>
    <row r="1741" spans="2:65" s="12" customFormat="1" ht="13.5">
      <c r="B1741" s="194"/>
      <c r="D1741" s="187" t="s">
        <v>141</v>
      </c>
      <c r="E1741" s="195" t="s">
        <v>5</v>
      </c>
      <c r="F1741" s="196" t="s">
        <v>1740</v>
      </c>
      <c r="H1741" s="197">
        <v>3.206</v>
      </c>
      <c r="I1741" s="198"/>
      <c r="L1741" s="194"/>
      <c r="M1741" s="199"/>
      <c r="N1741" s="200"/>
      <c r="O1741" s="200"/>
      <c r="P1741" s="200"/>
      <c r="Q1741" s="200"/>
      <c r="R1741" s="200"/>
      <c r="S1741" s="200"/>
      <c r="T1741" s="201"/>
      <c r="AT1741" s="195" t="s">
        <v>141</v>
      </c>
      <c r="AU1741" s="195" t="s">
        <v>87</v>
      </c>
      <c r="AV1741" s="12" t="s">
        <v>87</v>
      </c>
      <c r="AW1741" s="12" t="s">
        <v>41</v>
      </c>
      <c r="AX1741" s="12" t="s">
        <v>78</v>
      </c>
      <c r="AY1741" s="195" t="s">
        <v>132</v>
      </c>
    </row>
    <row r="1742" spans="2:65" s="12" customFormat="1" ht="13.5">
      <c r="B1742" s="194"/>
      <c r="D1742" s="187" t="s">
        <v>141</v>
      </c>
      <c r="E1742" s="195" t="s">
        <v>5</v>
      </c>
      <c r="F1742" s="196" t="s">
        <v>1741</v>
      </c>
      <c r="H1742" s="197">
        <v>4.9000000000000004</v>
      </c>
      <c r="I1742" s="198"/>
      <c r="L1742" s="194"/>
      <c r="M1742" s="199"/>
      <c r="N1742" s="200"/>
      <c r="O1742" s="200"/>
      <c r="P1742" s="200"/>
      <c r="Q1742" s="200"/>
      <c r="R1742" s="200"/>
      <c r="S1742" s="200"/>
      <c r="T1742" s="201"/>
      <c r="AT1742" s="195" t="s">
        <v>141</v>
      </c>
      <c r="AU1742" s="195" t="s">
        <v>87</v>
      </c>
      <c r="AV1742" s="12" t="s">
        <v>87</v>
      </c>
      <c r="AW1742" s="12" t="s">
        <v>41</v>
      </c>
      <c r="AX1742" s="12" t="s">
        <v>78</v>
      </c>
      <c r="AY1742" s="195" t="s">
        <v>132</v>
      </c>
    </row>
    <row r="1743" spans="2:65" s="12" customFormat="1" ht="13.5">
      <c r="B1743" s="194"/>
      <c r="D1743" s="187" t="s">
        <v>141</v>
      </c>
      <c r="E1743" s="195" t="s">
        <v>5</v>
      </c>
      <c r="F1743" s="196" t="s">
        <v>1742</v>
      </c>
      <c r="H1743" s="197">
        <v>10.29</v>
      </c>
      <c r="I1743" s="198"/>
      <c r="L1743" s="194"/>
      <c r="M1743" s="199"/>
      <c r="N1743" s="200"/>
      <c r="O1743" s="200"/>
      <c r="P1743" s="200"/>
      <c r="Q1743" s="200"/>
      <c r="R1743" s="200"/>
      <c r="S1743" s="200"/>
      <c r="T1743" s="201"/>
      <c r="AT1743" s="195" t="s">
        <v>141</v>
      </c>
      <c r="AU1743" s="195" t="s">
        <v>87</v>
      </c>
      <c r="AV1743" s="12" t="s">
        <v>87</v>
      </c>
      <c r="AW1743" s="12" t="s">
        <v>41</v>
      </c>
      <c r="AX1743" s="12" t="s">
        <v>78</v>
      </c>
      <c r="AY1743" s="195" t="s">
        <v>132</v>
      </c>
    </row>
    <row r="1744" spans="2:65" s="12" customFormat="1" ht="13.5">
      <c r="B1744" s="194"/>
      <c r="D1744" s="187" t="s">
        <v>141</v>
      </c>
      <c r="E1744" s="195" t="s">
        <v>5</v>
      </c>
      <c r="F1744" s="196" t="s">
        <v>1743</v>
      </c>
      <c r="H1744" s="197">
        <v>4.9000000000000004</v>
      </c>
      <c r="I1744" s="198"/>
      <c r="L1744" s="194"/>
      <c r="M1744" s="199"/>
      <c r="N1744" s="200"/>
      <c r="O1744" s="200"/>
      <c r="P1744" s="200"/>
      <c r="Q1744" s="200"/>
      <c r="R1744" s="200"/>
      <c r="S1744" s="200"/>
      <c r="T1744" s="201"/>
      <c r="AT1744" s="195" t="s">
        <v>141</v>
      </c>
      <c r="AU1744" s="195" t="s">
        <v>87</v>
      </c>
      <c r="AV1744" s="12" t="s">
        <v>87</v>
      </c>
      <c r="AW1744" s="12" t="s">
        <v>41</v>
      </c>
      <c r="AX1744" s="12" t="s">
        <v>78</v>
      </c>
      <c r="AY1744" s="195" t="s">
        <v>132</v>
      </c>
    </row>
    <row r="1745" spans="2:51" s="12" customFormat="1" ht="13.5">
      <c r="B1745" s="194"/>
      <c r="D1745" s="187" t="s">
        <v>141</v>
      </c>
      <c r="E1745" s="195" t="s">
        <v>5</v>
      </c>
      <c r="F1745" s="196" t="s">
        <v>1744</v>
      </c>
      <c r="H1745" s="197">
        <v>13.72</v>
      </c>
      <c r="I1745" s="198"/>
      <c r="L1745" s="194"/>
      <c r="M1745" s="199"/>
      <c r="N1745" s="200"/>
      <c r="O1745" s="200"/>
      <c r="P1745" s="200"/>
      <c r="Q1745" s="200"/>
      <c r="R1745" s="200"/>
      <c r="S1745" s="200"/>
      <c r="T1745" s="201"/>
      <c r="AT1745" s="195" t="s">
        <v>141</v>
      </c>
      <c r="AU1745" s="195" t="s">
        <v>87</v>
      </c>
      <c r="AV1745" s="12" t="s">
        <v>87</v>
      </c>
      <c r="AW1745" s="12" t="s">
        <v>41</v>
      </c>
      <c r="AX1745" s="12" t="s">
        <v>78</v>
      </c>
      <c r="AY1745" s="195" t="s">
        <v>132</v>
      </c>
    </row>
    <row r="1746" spans="2:51" s="12" customFormat="1" ht="13.5">
      <c r="B1746" s="194"/>
      <c r="D1746" s="187" t="s">
        <v>141</v>
      </c>
      <c r="E1746" s="195" t="s">
        <v>5</v>
      </c>
      <c r="F1746" s="196" t="s">
        <v>1745</v>
      </c>
      <c r="H1746" s="197">
        <v>2.996</v>
      </c>
      <c r="I1746" s="198"/>
      <c r="L1746" s="194"/>
      <c r="M1746" s="199"/>
      <c r="N1746" s="200"/>
      <c r="O1746" s="200"/>
      <c r="P1746" s="200"/>
      <c r="Q1746" s="200"/>
      <c r="R1746" s="200"/>
      <c r="S1746" s="200"/>
      <c r="T1746" s="201"/>
      <c r="AT1746" s="195" t="s">
        <v>141</v>
      </c>
      <c r="AU1746" s="195" t="s">
        <v>87</v>
      </c>
      <c r="AV1746" s="12" t="s">
        <v>87</v>
      </c>
      <c r="AW1746" s="12" t="s">
        <v>41</v>
      </c>
      <c r="AX1746" s="12" t="s">
        <v>78</v>
      </c>
      <c r="AY1746" s="195" t="s">
        <v>132</v>
      </c>
    </row>
    <row r="1747" spans="2:51" s="12" customFormat="1" ht="13.5">
      <c r="B1747" s="194"/>
      <c r="D1747" s="187" t="s">
        <v>141</v>
      </c>
      <c r="E1747" s="195" t="s">
        <v>5</v>
      </c>
      <c r="F1747" s="196" t="s">
        <v>1746</v>
      </c>
      <c r="H1747" s="197">
        <v>12.32</v>
      </c>
      <c r="I1747" s="198"/>
      <c r="L1747" s="194"/>
      <c r="M1747" s="199"/>
      <c r="N1747" s="200"/>
      <c r="O1747" s="200"/>
      <c r="P1747" s="200"/>
      <c r="Q1747" s="200"/>
      <c r="R1747" s="200"/>
      <c r="S1747" s="200"/>
      <c r="T1747" s="201"/>
      <c r="AT1747" s="195" t="s">
        <v>141</v>
      </c>
      <c r="AU1747" s="195" t="s">
        <v>87</v>
      </c>
      <c r="AV1747" s="12" t="s">
        <v>87</v>
      </c>
      <c r="AW1747" s="12" t="s">
        <v>41</v>
      </c>
      <c r="AX1747" s="12" t="s">
        <v>78</v>
      </c>
      <c r="AY1747" s="195" t="s">
        <v>132</v>
      </c>
    </row>
    <row r="1748" spans="2:51" s="12" customFormat="1" ht="13.5">
      <c r="B1748" s="194"/>
      <c r="D1748" s="187" t="s">
        <v>141</v>
      </c>
      <c r="E1748" s="195" t="s">
        <v>5</v>
      </c>
      <c r="F1748" s="196" t="s">
        <v>1747</v>
      </c>
      <c r="H1748" s="197">
        <v>1.5960000000000001</v>
      </c>
      <c r="I1748" s="198"/>
      <c r="L1748" s="194"/>
      <c r="M1748" s="199"/>
      <c r="N1748" s="200"/>
      <c r="O1748" s="200"/>
      <c r="P1748" s="200"/>
      <c r="Q1748" s="200"/>
      <c r="R1748" s="200"/>
      <c r="S1748" s="200"/>
      <c r="T1748" s="201"/>
      <c r="AT1748" s="195" t="s">
        <v>141</v>
      </c>
      <c r="AU1748" s="195" t="s">
        <v>87</v>
      </c>
      <c r="AV1748" s="12" t="s">
        <v>87</v>
      </c>
      <c r="AW1748" s="12" t="s">
        <v>41</v>
      </c>
      <c r="AX1748" s="12" t="s">
        <v>78</v>
      </c>
      <c r="AY1748" s="195" t="s">
        <v>132</v>
      </c>
    </row>
    <row r="1749" spans="2:51" s="12" customFormat="1" ht="13.5">
      <c r="B1749" s="194"/>
      <c r="D1749" s="187" t="s">
        <v>141</v>
      </c>
      <c r="E1749" s="195" t="s">
        <v>5</v>
      </c>
      <c r="F1749" s="196" t="s">
        <v>1748</v>
      </c>
      <c r="H1749" s="197">
        <v>2.5760000000000001</v>
      </c>
      <c r="I1749" s="198"/>
      <c r="L1749" s="194"/>
      <c r="M1749" s="199"/>
      <c r="N1749" s="200"/>
      <c r="O1749" s="200"/>
      <c r="P1749" s="200"/>
      <c r="Q1749" s="200"/>
      <c r="R1749" s="200"/>
      <c r="S1749" s="200"/>
      <c r="T1749" s="201"/>
      <c r="AT1749" s="195" t="s">
        <v>141</v>
      </c>
      <c r="AU1749" s="195" t="s">
        <v>87</v>
      </c>
      <c r="AV1749" s="12" t="s">
        <v>87</v>
      </c>
      <c r="AW1749" s="12" t="s">
        <v>41</v>
      </c>
      <c r="AX1749" s="12" t="s">
        <v>78</v>
      </c>
      <c r="AY1749" s="195" t="s">
        <v>132</v>
      </c>
    </row>
    <row r="1750" spans="2:51" s="12" customFormat="1" ht="13.5">
      <c r="B1750" s="194"/>
      <c r="D1750" s="187" t="s">
        <v>141</v>
      </c>
      <c r="E1750" s="195" t="s">
        <v>5</v>
      </c>
      <c r="F1750" s="196" t="s">
        <v>1749</v>
      </c>
      <c r="H1750" s="197">
        <v>15.82</v>
      </c>
      <c r="I1750" s="198"/>
      <c r="L1750" s="194"/>
      <c r="M1750" s="199"/>
      <c r="N1750" s="200"/>
      <c r="O1750" s="200"/>
      <c r="P1750" s="200"/>
      <c r="Q1750" s="200"/>
      <c r="R1750" s="200"/>
      <c r="S1750" s="200"/>
      <c r="T1750" s="201"/>
      <c r="AT1750" s="195" t="s">
        <v>141</v>
      </c>
      <c r="AU1750" s="195" t="s">
        <v>87</v>
      </c>
      <c r="AV1750" s="12" t="s">
        <v>87</v>
      </c>
      <c r="AW1750" s="12" t="s">
        <v>41</v>
      </c>
      <c r="AX1750" s="12" t="s">
        <v>78</v>
      </c>
      <c r="AY1750" s="195" t="s">
        <v>132</v>
      </c>
    </row>
    <row r="1751" spans="2:51" s="12" customFormat="1" ht="13.5">
      <c r="B1751" s="194"/>
      <c r="D1751" s="187" t="s">
        <v>141</v>
      </c>
      <c r="E1751" s="195" t="s">
        <v>5</v>
      </c>
      <c r="F1751" s="196" t="s">
        <v>1750</v>
      </c>
      <c r="H1751" s="197">
        <v>1.5960000000000001</v>
      </c>
      <c r="I1751" s="198"/>
      <c r="L1751" s="194"/>
      <c r="M1751" s="199"/>
      <c r="N1751" s="200"/>
      <c r="O1751" s="200"/>
      <c r="P1751" s="200"/>
      <c r="Q1751" s="200"/>
      <c r="R1751" s="200"/>
      <c r="S1751" s="200"/>
      <c r="T1751" s="201"/>
      <c r="AT1751" s="195" t="s">
        <v>141</v>
      </c>
      <c r="AU1751" s="195" t="s">
        <v>87</v>
      </c>
      <c r="AV1751" s="12" t="s">
        <v>87</v>
      </c>
      <c r="AW1751" s="12" t="s">
        <v>41</v>
      </c>
      <c r="AX1751" s="12" t="s">
        <v>78</v>
      </c>
      <c r="AY1751" s="195" t="s">
        <v>132</v>
      </c>
    </row>
    <row r="1752" spans="2:51" s="12" customFormat="1" ht="13.5">
      <c r="B1752" s="194"/>
      <c r="D1752" s="187" t="s">
        <v>141</v>
      </c>
      <c r="E1752" s="195" t="s">
        <v>5</v>
      </c>
      <c r="F1752" s="196" t="s">
        <v>1751</v>
      </c>
      <c r="H1752" s="197">
        <v>3.3039999999999998</v>
      </c>
      <c r="I1752" s="198"/>
      <c r="L1752" s="194"/>
      <c r="M1752" s="199"/>
      <c r="N1752" s="200"/>
      <c r="O1752" s="200"/>
      <c r="P1752" s="200"/>
      <c r="Q1752" s="200"/>
      <c r="R1752" s="200"/>
      <c r="S1752" s="200"/>
      <c r="T1752" s="201"/>
      <c r="AT1752" s="195" t="s">
        <v>141</v>
      </c>
      <c r="AU1752" s="195" t="s">
        <v>87</v>
      </c>
      <c r="AV1752" s="12" t="s">
        <v>87</v>
      </c>
      <c r="AW1752" s="12" t="s">
        <v>41</v>
      </c>
      <c r="AX1752" s="12" t="s">
        <v>78</v>
      </c>
      <c r="AY1752" s="195" t="s">
        <v>132</v>
      </c>
    </row>
    <row r="1753" spans="2:51" s="12" customFormat="1" ht="13.5">
      <c r="B1753" s="194"/>
      <c r="D1753" s="187" t="s">
        <v>141</v>
      </c>
      <c r="E1753" s="195" t="s">
        <v>5</v>
      </c>
      <c r="F1753" s="196" t="s">
        <v>1752</v>
      </c>
      <c r="H1753" s="197">
        <v>2.7160000000000002</v>
      </c>
      <c r="I1753" s="198"/>
      <c r="L1753" s="194"/>
      <c r="M1753" s="199"/>
      <c r="N1753" s="200"/>
      <c r="O1753" s="200"/>
      <c r="P1753" s="200"/>
      <c r="Q1753" s="200"/>
      <c r="R1753" s="200"/>
      <c r="S1753" s="200"/>
      <c r="T1753" s="201"/>
      <c r="AT1753" s="195" t="s">
        <v>141</v>
      </c>
      <c r="AU1753" s="195" t="s">
        <v>87</v>
      </c>
      <c r="AV1753" s="12" t="s">
        <v>87</v>
      </c>
      <c r="AW1753" s="12" t="s">
        <v>41</v>
      </c>
      <c r="AX1753" s="12" t="s">
        <v>78</v>
      </c>
      <c r="AY1753" s="195" t="s">
        <v>132</v>
      </c>
    </row>
    <row r="1754" spans="2:51" s="12" customFormat="1" ht="13.5">
      <c r="B1754" s="194"/>
      <c r="D1754" s="187" t="s">
        <v>141</v>
      </c>
      <c r="E1754" s="195" t="s">
        <v>5</v>
      </c>
      <c r="F1754" s="196" t="s">
        <v>1753</v>
      </c>
      <c r="H1754" s="197">
        <v>15.82</v>
      </c>
      <c r="I1754" s="198"/>
      <c r="L1754" s="194"/>
      <c r="M1754" s="199"/>
      <c r="N1754" s="200"/>
      <c r="O1754" s="200"/>
      <c r="P1754" s="200"/>
      <c r="Q1754" s="200"/>
      <c r="R1754" s="200"/>
      <c r="S1754" s="200"/>
      <c r="T1754" s="201"/>
      <c r="AT1754" s="195" t="s">
        <v>141</v>
      </c>
      <c r="AU1754" s="195" t="s">
        <v>87</v>
      </c>
      <c r="AV1754" s="12" t="s">
        <v>87</v>
      </c>
      <c r="AW1754" s="12" t="s">
        <v>41</v>
      </c>
      <c r="AX1754" s="12" t="s">
        <v>78</v>
      </c>
      <c r="AY1754" s="195" t="s">
        <v>132</v>
      </c>
    </row>
    <row r="1755" spans="2:51" s="12" customFormat="1" ht="13.5">
      <c r="B1755" s="194"/>
      <c r="D1755" s="187" t="s">
        <v>141</v>
      </c>
      <c r="E1755" s="195" t="s">
        <v>5</v>
      </c>
      <c r="F1755" s="196" t="s">
        <v>1754</v>
      </c>
      <c r="H1755" s="197">
        <v>1.5960000000000001</v>
      </c>
      <c r="I1755" s="198"/>
      <c r="L1755" s="194"/>
      <c r="M1755" s="199"/>
      <c r="N1755" s="200"/>
      <c r="O1755" s="200"/>
      <c r="P1755" s="200"/>
      <c r="Q1755" s="200"/>
      <c r="R1755" s="200"/>
      <c r="S1755" s="200"/>
      <c r="T1755" s="201"/>
      <c r="AT1755" s="195" t="s">
        <v>141</v>
      </c>
      <c r="AU1755" s="195" t="s">
        <v>87</v>
      </c>
      <c r="AV1755" s="12" t="s">
        <v>87</v>
      </c>
      <c r="AW1755" s="12" t="s">
        <v>41</v>
      </c>
      <c r="AX1755" s="12" t="s">
        <v>78</v>
      </c>
      <c r="AY1755" s="195" t="s">
        <v>132</v>
      </c>
    </row>
    <row r="1756" spans="2:51" s="12" customFormat="1" ht="13.5">
      <c r="B1756" s="194"/>
      <c r="D1756" s="187" t="s">
        <v>141</v>
      </c>
      <c r="E1756" s="195" t="s">
        <v>5</v>
      </c>
      <c r="F1756" s="196" t="s">
        <v>1755</v>
      </c>
      <c r="H1756" s="197">
        <v>3.3039999999999998</v>
      </c>
      <c r="I1756" s="198"/>
      <c r="L1756" s="194"/>
      <c r="M1756" s="199"/>
      <c r="N1756" s="200"/>
      <c r="O1756" s="200"/>
      <c r="P1756" s="200"/>
      <c r="Q1756" s="200"/>
      <c r="R1756" s="200"/>
      <c r="S1756" s="200"/>
      <c r="T1756" s="201"/>
      <c r="AT1756" s="195" t="s">
        <v>141</v>
      </c>
      <c r="AU1756" s="195" t="s">
        <v>87</v>
      </c>
      <c r="AV1756" s="12" t="s">
        <v>87</v>
      </c>
      <c r="AW1756" s="12" t="s">
        <v>41</v>
      </c>
      <c r="AX1756" s="12" t="s">
        <v>78</v>
      </c>
      <c r="AY1756" s="195" t="s">
        <v>132</v>
      </c>
    </row>
    <row r="1757" spans="2:51" s="12" customFormat="1" ht="13.5">
      <c r="B1757" s="194"/>
      <c r="D1757" s="187" t="s">
        <v>141</v>
      </c>
      <c r="E1757" s="195" t="s">
        <v>5</v>
      </c>
      <c r="F1757" s="196" t="s">
        <v>1756</v>
      </c>
      <c r="H1757" s="197">
        <v>2.7160000000000002</v>
      </c>
      <c r="I1757" s="198"/>
      <c r="L1757" s="194"/>
      <c r="M1757" s="199"/>
      <c r="N1757" s="200"/>
      <c r="O1757" s="200"/>
      <c r="P1757" s="200"/>
      <c r="Q1757" s="200"/>
      <c r="R1757" s="200"/>
      <c r="S1757" s="200"/>
      <c r="T1757" s="201"/>
      <c r="AT1757" s="195" t="s">
        <v>141</v>
      </c>
      <c r="AU1757" s="195" t="s">
        <v>87</v>
      </c>
      <c r="AV1757" s="12" t="s">
        <v>87</v>
      </c>
      <c r="AW1757" s="12" t="s">
        <v>41</v>
      </c>
      <c r="AX1757" s="12" t="s">
        <v>78</v>
      </c>
      <c r="AY1757" s="195" t="s">
        <v>132</v>
      </c>
    </row>
    <row r="1758" spans="2:51" s="12" customFormat="1" ht="13.5">
      <c r="B1758" s="194"/>
      <c r="D1758" s="187" t="s">
        <v>141</v>
      </c>
      <c r="E1758" s="195" t="s">
        <v>5</v>
      </c>
      <c r="F1758" s="196" t="s">
        <v>1757</v>
      </c>
      <c r="H1758" s="197">
        <v>3.073</v>
      </c>
      <c r="I1758" s="198"/>
      <c r="L1758" s="194"/>
      <c r="M1758" s="199"/>
      <c r="N1758" s="200"/>
      <c r="O1758" s="200"/>
      <c r="P1758" s="200"/>
      <c r="Q1758" s="200"/>
      <c r="R1758" s="200"/>
      <c r="S1758" s="200"/>
      <c r="T1758" s="201"/>
      <c r="AT1758" s="195" t="s">
        <v>141</v>
      </c>
      <c r="AU1758" s="195" t="s">
        <v>87</v>
      </c>
      <c r="AV1758" s="12" t="s">
        <v>87</v>
      </c>
      <c r="AW1758" s="12" t="s">
        <v>41</v>
      </c>
      <c r="AX1758" s="12" t="s">
        <v>78</v>
      </c>
      <c r="AY1758" s="195" t="s">
        <v>132</v>
      </c>
    </row>
    <row r="1759" spans="2:51" s="12" customFormat="1" ht="13.5">
      <c r="B1759" s="194"/>
      <c r="D1759" s="187" t="s">
        <v>141</v>
      </c>
      <c r="E1759" s="195" t="s">
        <v>5</v>
      </c>
      <c r="F1759" s="196" t="s">
        <v>1758</v>
      </c>
      <c r="H1759" s="197">
        <v>1.9039999999999999</v>
      </c>
      <c r="I1759" s="198"/>
      <c r="L1759" s="194"/>
      <c r="M1759" s="199"/>
      <c r="N1759" s="200"/>
      <c r="O1759" s="200"/>
      <c r="P1759" s="200"/>
      <c r="Q1759" s="200"/>
      <c r="R1759" s="200"/>
      <c r="S1759" s="200"/>
      <c r="T1759" s="201"/>
      <c r="AT1759" s="195" t="s">
        <v>141</v>
      </c>
      <c r="AU1759" s="195" t="s">
        <v>87</v>
      </c>
      <c r="AV1759" s="12" t="s">
        <v>87</v>
      </c>
      <c r="AW1759" s="12" t="s">
        <v>41</v>
      </c>
      <c r="AX1759" s="12" t="s">
        <v>78</v>
      </c>
      <c r="AY1759" s="195" t="s">
        <v>132</v>
      </c>
    </row>
    <row r="1760" spans="2:51" s="12" customFormat="1" ht="13.5">
      <c r="B1760" s="194"/>
      <c r="D1760" s="187" t="s">
        <v>141</v>
      </c>
      <c r="E1760" s="195" t="s">
        <v>5</v>
      </c>
      <c r="F1760" s="196" t="s">
        <v>1759</v>
      </c>
      <c r="H1760" s="197">
        <v>19.456</v>
      </c>
      <c r="I1760" s="198"/>
      <c r="L1760" s="194"/>
      <c r="M1760" s="199"/>
      <c r="N1760" s="200"/>
      <c r="O1760" s="200"/>
      <c r="P1760" s="200"/>
      <c r="Q1760" s="200"/>
      <c r="R1760" s="200"/>
      <c r="S1760" s="200"/>
      <c r="T1760" s="201"/>
      <c r="AT1760" s="195" t="s">
        <v>141</v>
      </c>
      <c r="AU1760" s="195" t="s">
        <v>87</v>
      </c>
      <c r="AV1760" s="12" t="s">
        <v>87</v>
      </c>
      <c r="AW1760" s="12" t="s">
        <v>41</v>
      </c>
      <c r="AX1760" s="12" t="s">
        <v>78</v>
      </c>
      <c r="AY1760" s="195" t="s">
        <v>132</v>
      </c>
    </row>
    <row r="1761" spans="2:65" s="12" customFormat="1" ht="13.5">
      <c r="B1761" s="194"/>
      <c r="D1761" s="187" t="s">
        <v>141</v>
      </c>
      <c r="E1761" s="195" t="s">
        <v>5</v>
      </c>
      <c r="F1761" s="196" t="s">
        <v>1760</v>
      </c>
      <c r="H1761" s="197">
        <v>19.456</v>
      </c>
      <c r="I1761" s="198"/>
      <c r="L1761" s="194"/>
      <c r="M1761" s="199"/>
      <c r="N1761" s="200"/>
      <c r="O1761" s="200"/>
      <c r="P1761" s="200"/>
      <c r="Q1761" s="200"/>
      <c r="R1761" s="200"/>
      <c r="S1761" s="200"/>
      <c r="T1761" s="201"/>
      <c r="AT1761" s="195" t="s">
        <v>141</v>
      </c>
      <c r="AU1761" s="195" t="s">
        <v>87</v>
      </c>
      <c r="AV1761" s="12" t="s">
        <v>87</v>
      </c>
      <c r="AW1761" s="12" t="s">
        <v>41</v>
      </c>
      <c r="AX1761" s="12" t="s">
        <v>78</v>
      </c>
      <c r="AY1761" s="195" t="s">
        <v>132</v>
      </c>
    </row>
    <row r="1762" spans="2:65" s="12" customFormat="1" ht="13.5">
      <c r="B1762" s="194"/>
      <c r="D1762" s="187" t="s">
        <v>141</v>
      </c>
      <c r="E1762" s="195" t="s">
        <v>5</v>
      </c>
      <c r="F1762" s="196" t="s">
        <v>1761</v>
      </c>
      <c r="H1762" s="197">
        <v>4.0460000000000003</v>
      </c>
      <c r="I1762" s="198"/>
      <c r="L1762" s="194"/>
      <c r="M1762" s="199"/>
      <c r="N1762" s="200"/>
      <c r="O1762" s="200"/>
      <c r="P1762" s="200"/>
      <c r="Q1762" s="200"/>
      <c r="R1762" s="200"/>
      <c r="S1762" s="200"/>
      <c r="T1762" s="201"/>
      <c r="AT1762" s="195" t="s">
        <v>141</v>
      </c>
      <c r="AU1762" s="195" t="s">
        <v>87</v>
      </c>
      <c r="AV1762" s="12" t="s">
        <v>87</v>
      </c>
      <c r="AW1762" s="12" t="s">
        <v>41</v>
      </c>
      <c r="AX1762" s="12" t="s">
        <v>78</v>
      </c>
      <c r="AY1762" s="195" t="s">
        <v>132</v>
      </c>
    </row>
    <row r="1763" spans="2:65" s="14" customFormat="1" ht="13.5">
      <c r="B1763" s="210"/>
      <c r="D1763" s="187" t="s">
        <v>141</v>
      </c>
      <c r="E1763" s="211" t="s">
        <v>5</v>
      </c>
      <c r="F1763" s="212" t="s">
        <v>160</v>
      </c>
      <c r="H1763" s="213">
        <v>159.66900000000001</v>
      </c>
      <c r="I1763" s="214"/>
      <c r="L1763" s="210"/>
      <c r="M1763" s="215"/>
      <c r="N1763" s="216"/>
      <c r="O1763" s="216"/>
      <c r="P1763" s="216"/>
      <c r="Q1763" s="216"/>
      <c r="R1763" s="216"/>
      <c r="S1763" s="216"/>
      <c r="T1763" s="217"/>
      <c r="AT1763" s="211" t="s">
        <v>141</v>
      </c>
      <c r="AU1763" s="211" t="s">
        <v>87</v>
      </c>
      <c r="AV1763" s="14" t="s">
        <v>139</v>
      </c>
      <c r="AW1763" s="14" t="s">
        <v>41</v>
      </c>
      <c r="AX1763" s="14" t="s">
        <v>25</v>
      </c>
      <c r="AY1763" s="211" t="s">
        <v>132</v>
      </c>
    </row>
    <row r="1764" spans="2:65" s="1" customFormat="1" ht="25.5" customHeight="1">
      <c r="B1764" s="173"/>
      <c r="C1764" s="174" t="s">
        <v>1762</v>
      </c>
      <c r="D1764" s="174" t="s">
        <v>135</v>
      </c>
      <c r="E1764" s="175" t="s">
        <v>1763</v>
      </c>
      <c r="F1764" s="176" t="s">
        <v>1764</v>
      </c>
      <c r="G1764" s="177" t="s">
        <v>138</v>
      </c>
      <c r="H1764" s="178">
        <v>467.87</v>
      </c>
      <c r="I1764" s="179"/>
      <c r="J1764" s="180">
        <f>ROUND(I1764*H1764,2)</f>
        <v>0</v>
      </c>
      <c r="K1764" s="176" t="s">
        <v>5</v>
      </c>
      <c r="L1764" s="42"/>
      <c r="M1764" s="181" t="s">
        <v>5</v>
      </c>
      <c r="N1764" s="182" t="s">
        <v>49</v>
      </c>
      <c r="O1764" s="43"/>
      <c r="P1764" s="183">
        <f>O1764*H1764</f>
        <v>0</v>
      </c>
      <c r="Q1764" s="183">
        <v>0</v>
      </c>
      <c r="R1764" s="183">
        <f>Q1764*H1764</f>
        <v>0</v>
      </c>
      <c r="S1764" s="183">
        <v>0</v>
      </c>
      <c r="T1764" s="184">
        <f>S1764*H1764</f>
        <v>0</v>
      </c>
      <c r="AR1764" s="24" t="s">
        <v>461</v>
      </c>
      <c r="AT1764" s="24" t="s">
        <v>135</v>
      </c>
      <c r="AU1764" s="24" t="s">
        <v>87</v>
      </c>
      <c r="AY1764" s="24" t="s">
        <v>132</v>
      </c>
      <c r="BE1764" s="185">
        <f>IF(N1764="základní",J1764,0)</f>
        <v>0</v>
      </c>
      <c r="BF1764" s="185">
        <f>IF(N1764="snížená",J1764,0)</f>
        <v>0</v>
      </c>
      <c r="BG1764" s="185">
        <f>IF(N1764="zákl. přenesená",J1764,0)</f>
        <v>0</v>
      </c>
      <c r="BH1764" s="185">
        <f>IF(N1764="sníž. přenesená",J1764,0)</f>
        <v>0</v>
      </c>
      <c r="BI1764" s="185">
        <f>IF(N1764="nulová",J1764,0)</f>
        <v>0</v>
      </c>
      <c r="BJ1764" s="24" t="s">
        <v>25</v>
      </c>
      <c r="BK1764" s="185">
        <f>ROUND(I1764*H1764,2)</f>
        <v>0</v>
      </c>
      <c r="BL1764" s="24" t="s">
        <v>461</v>
      </c>
      <c r="BM1764" s="24" t="s">
        <v>1765</v>
      </c>
    </row>
    <row r="1765" spans="2:65" s="12" customFormat="1" ht="13.5">
      <c r="B1765" s="194"/>
      <c r="D1765" s="187" t="s">
        <v>141</v>
      </c>
      <c r="E1765" s="195" t="s">
        <v>5</v>
      </c>
      <c r="F1765" s="196" t="s">
        <v>1766</v>
      </c>
      <c r="H1765" s="197">
        <v>13.6</v>
      </c>
      <c r="I1765" s="198"/>
      <c r="L1765" s="194"/>
      <c r="M1765" s="199"/>
      <c r="N1765" s="200"/>
      <c r="O1765" s="200"/>
      <c r="P1765" s="200"/>
      <c r="Q1765" s="200"/>
      <c r="R1765" s="200"/>
      <c r="S1765" s="200"/>
      <c r="T1765" s="201"/>
      <c r="AT1765" s="195" t="s">
        <v>141</v>
      </c>
      <c r="AU1765" s="195" t="s">
        <v>87</v>
      </c>
      <c r="AV1765" s="12" t="s">
        <v>87</v>
      </c>
      <c r="AW1765" s="12" t="s">
        <v>41</v>
      </c>
      <c r="AX1765" s="12" t="s">
        <v>78</v>
      </c>
      <c r="AY1765" s="195" t="s">
        <v>132</v>
      </c>
    </row>
    <row r="1766" spans="2:65" s="12" customFormat="1" ht="13.5">
      <c r="B1766" s="194"/>
      <c r="D1766" s="187" t="s">
        <v>141</v>
      </c>
      <c r="E1766" s="195" t="s">
        <v>5</v>
      </c>
      <c r="F1766" s="196" t="s">
        <v>1767</v>
      </c>
      <c r="H1766" s="197">
        <v>12</v>
      </c>
      <c r="I1766" s="198"/>
      <c r="L1766" s="194"/>
      <c r="M1766" s="199"/>
      <c r="N1766" s="200"/>
      <c r="O1766" s="200"/>
      <c r="P1766" s="200"/>
      <c r="Q1766" s="200"/>
      <c r="R1766" s="200"/>
      <c r="S1766" s="200"/>
      <c r="T1766" s="201"/>
      <c r="AT1766" s="195" t="s">
        <v>141</v>
      </c>
      <c r="AU1766" s="195" t="s">
        <v>87</v>
      </c>
      <c r="AV1766" s="12" t="s">
        <v>87</v>
      </c>
      <c r="AW1766" s="12" t="s">
        <v>41</v>
      </c>
      <c r="AX1766" s="12" t="s">
        <v>78</v>
      </c>
      <c r="AY1766" s="195" t="s">
        <v>132</v>
      </c>
    </row>
    <row r="1767" spans="2:65" s="12" customFormat="1" ht="13.5">
      <c r="B1767" s="194"/>
      <c r="D1767" s="187" t="s">
        <v>141</v>
      </c>
      <c r="E1767" s="195" t="s">
        <v>5</v>
      </c>
      <c r="F1767" s="196" t="s">
        <v>1768</v>
      </c>
      <c r="H1767" s="197">
        <v>8.1999999999999993</v>
      </c>
      <c r="I1767" s="198"/>
      <c r="L1767" s="194"/>
      <c r="M1767" s="199"/>
      <c r="N1767" s="200"/>
      <c r="O1767" s="200"/>
      <c r="P1767" s="200"/>
      <c r="Q1767" s="200"/>
      <c r="R1767" s="200"/>
      <c r="S1767" s="200"/>
      <c r="T1767" s="201"/>
      <c r="AT1767" s="195" t="s">
        <v>141</v>
      </c>
      <c r="AU1767" s="195" t="s">
        <v>87</v>
      </c>
      <c r="AV1767" s="12" t="s">
        <v>87</v>
      </c>
      <c r="AW1767" s="12" t="s">
        <v>41</v>
      </c>
      <c r="AX1767" s="12" t="s">
        <v>78</v>
      </c>
      <c r="AY1767" s="195" t="s">
        <v>132</v>
      </c>
    </row>
    <row r="1768" spans="2:65" s="12" customFormat="1" ht="13.5">
      <c r="B1768" s="194"/>
      <c r="D1768" s="187" t="s">
        <v>141</v>
      </c>
      <c r="E1768" s="195" t="s">
        <v>5</v>
      </c>
      <c r="F1768" s="196" t="s">
        <v>1769</v>
      </c>
      <c r="H1768" s="197">
        <v>4.2</v>
      </c>
      <c r="I1768" s="198"/>
      <c r="L1768" s="194"/>
      <c r="M1768" s="199"/>
      <c r="N1768" s="200"/>
      <c r="O1768" s="200"/>
      <c r="P1768" s="200"/>
      <c r="Q1768" s="200"/>
      <c r="R1768" s="200"/>
      <c r="S1768" s="200"/>
      <c r="T1768" s="201"/>
      <c r="AT1768" s="195" t="s">
        <v>141</v>
      </c>
      <c r="AU1768" s="195" t="s">
        <v>87</v>
      </c>
      <c r="AV1768" s="12" t="s">
        <v>87</v>
      </c>
      <c r="AW1768" s="12" t="s">
        <v>41</v>
      </c>
      <c r="AX1768" s="12" t="s">
        <v>78</v>
      </c>
      <c r="AY1768" s="195" t="s">
        <v>132</v>
      </c>
    </row>
    <row r="1769" spans="2:65" s="12" customFormat="1" ht="13.5">
      <c r="B1769" s="194"/>
      <c r="D1769" s="187" t="s">
        <v>141</v>
      </c>
      <c r="E1769" s="195" t="s">
        <v>5</v>
      </c>
      <c r="F1769" s="196" t="s">
        <v>1770</v>
      </c>
      <c r="H1769" s="197">
        <v>6</v>
      </c>
      <c r="I1769" s="198"/>
      <c r="L1769" s="194"/>
      <c r="M1769" s="199"/>
      <c r="N1769" s="200"/>
      <c r="O1769" s="200"/>
      <c r="P1769" s="200"/>
      <c r="Q1769" s="200"/>
      <c r="R1769" s="200"/>
      <c r="S1769" s="200"/>
      <c r="T1769" s="201"/>
      <c r="AT1769" s="195" t="s">
        <v>141</v>
      </c>
      <c r="AU1769" s="195" t="s">
        <v>87</v>
      </c>
      <c r="AV1769" s="12" t="s">
        <v>87</v>
      </c>
      <c r="AW1769" s="12" t="s">
        <v>41</v>
      </c>
      <c r="AX1769" s="12" t="s">
        <v>78</v>
      </c>
      <c r="AY1769" s="195" t="s">
        <v>132</v>
      </c>
    </row>
    <row r="1770" spans="2:65" s="12" customFormat="1" ht="13.5">
      <c r="B1770" s="194"/>
      <c r="D1770" s="187" t="s">
        <v>141</v>
      </c>
      <c r="E1770" s="195" t="s">
        <v>5</v>
      </c>
      <c r="F1770" s="196" t="s">
        <v>1771</v>
      </c>
      <c r="H1770" s="197">
        <v>22.4</v>
      </c>
      <c r="I1770" s="198"/>
      <c r="L1770" s="194"/>
      <c r="M1770" s="199"/>
      <c r="N1770" s="200"/>
      <c r="O1770" s="200"/>
      <c r="P1770" s="200"/>
      <c r="Q1770" s="200"/>
      <c r="R1770" s="200"/>
      <c r="S1770" s="200"/>
      <c r="T1770" s="201"/>
      <c r="AT1770" s="195" t="s">
        <v>141</v>
      </c>
      <c r="AU1770" s="195" t="s">
        <v>87</v>
      </c>
      <c r="AV1770" s="12" t="s">
        <v>87</v>
      </c>
      <c r="AW1770" s="12" t="s">
        <v>41</v>
      </c>
      <c r="AX1770" s="12" t="s">
        <v>78</v>
      </c>
      <c r="AY1770" s="195" t="s">
        <v>132</v>
      </c>
    </row>
    <row r="1771" spans="2:65" s="12" customFormat="1" ht="13.5">
      <c r="B1771" s="194"/>
      <c r="D1771" s="187" t="s">
        <v>141</v>
      </c>
      <c r="E1771" s="195" t="s">
        <v>5</v>
      </c>
      <c r="F1771" s="196" t="s">
        <v>444</v>
      </c>
      <c r="H1771" s="197">
        <v>28</v>
      </c>
      <c r="I1771" s="198"/>
      <c r="L1771" s="194"/>
      <c r="M1771" s="199"/>
      <c r="N1771" s="200"/>
      <c r="O1771" s="200"/>
      <c r="P1771" s="200"/>
      <c r="Q1771" s="200"/>
      <c r="R1771" s="200"/>
      <c r="S1771" s="200"/>
      <c r="T1771" s="201"/>
      <c r="AT1771" s="195" t="s">
        <v>141</v>
      </c>
      <c r="AU1771" s="195" t="s">
        <v>87</v>
      </c>
      <c r="AV1771" s="12" t="s">
        <v>87</v>
      </c>
      <c r="AW1771" s="12" t="s">
        <v>41</v>
      </c>
      <c r="AX1771" s="12" t="s">
        <v>78</v>
      </c>
      <c r="AY1771" s="195" t="s">
        <v>132</v>
      </c>
    </row>
    <row r="1772" spans="2:65" s="12" customFormat="1" ht="13.5">
      <c r="B1772" s="194"/>
      <c r="D1772" s="187" t="s">
        <v>141</v>
      </c>
      <c r="E1772" s="195" t="s">
        <v>5</v>
      </c>
      <c r="F1772" s="196" t="s">
        <v>1772</v>
      </c>
      <c r="H1772" s="197">
        <v>5.2</v>
      </c>
      <c r="I1772" s="198"/>
      <c r="L1772" s="194"/>
      <c r="M1772" s="199"/>
      <c r="N1772" s="200"/>
      <c r="O1772" s="200"/>
      <c r="P1772" s="200"/>
      <c r="Q1772" s="200"/>
      <c r="R1772" s="200"/>
      <c r="S1772" s="200"/>
      <c r="T1772" s="201"/>
      <c r="AT1772" s="195" t="s">
        <v>141</v>
      </c>
      <c r="AU1772" s="195" t="s">
        <v>87</v>
      </c>
      <c r="AV1772" s="12" t="s">
        <v>87</v>
      </c>
      <c r="AW1772" s="12" t="s">
        <v>41</v>
      </c>
      <c r="AX1772" s="12" t="s">
        <v>78</v>
      </c>
      <c r="AY1772" s="195" t="s">
        <v>132</v>
      </c>
    </row>
    <row r="1773" spans="2:65" s="12" customFormat="1" ht="13.5">
      <c r="B1773" s="194"/>
      <c r="D1773" s="187" t="s">
        <v>141</v>
      </c>
      <c r="E1773" s="195" t="s">
        <v>5</v>
      </c>
      <c r="F1773" s="196" t="s">
        <v>1773</v>
      </c>
      <c r="H1773" s="197">
        <v>3.75</v>
      </c>
      <c r="I1773" s="198"/>
      <c r="L1773" s="194"/>
      <c r="M1773" s="199"/>
      <c r="N1773" s="200"/>
      <c r="O1773" s="200"/>
      <c r="P1773" s="200"/>
      <c r="Q1773" s="200"/>
      <c r="R1773" s="200"/>
      <c r="S1773" s="200"/>
      <c r="T1773" s="201"/>
      <c r="AT1773" s="195" t="s">
        <v>141</v>
      </c>
      <c r="AU1773" s="195" t="s">
        <v>87</v>
      </c>
      <c r="AV1773" s="12" t="s">
        <v>87</v>
      </c>
      <c r="AW1773" s="12" t="s">
        <v>41</v>
      </c>
      <c r="AX1773" s="12" t="s">
        <v>78</v>
      </c>
      <c r="AY1773" s="195" t="s">
        <v>132</v>
      </c>
    </row>
    <row r="1774" spans="2:65" s="12" customFormat="1" ht="13.5">
      <c r="B1774" s="194"/>
      <c r="D1774" s="187" t="s">
        <v>141</v>
      </c>
      <c r="E1774" s="195" t="s">
        <v>5</v>
      </c>
      <c r="F1774" s="196" t="s">
        <v>1774</v>
      </c>
      <c r="H1774" s="197">
        <v>24</v>
      </c>
      <c r="I1774" s="198"/>
      <c r="L1774" s="194"/>
      <c r="M1774" s="199"/>
      <c r="N1774" s="200"/>
      <c r="O1774" s="200"/>
      <c r="P1774" s="200"/>
      <c r="Q1774" s="200"/>
      <c r="R1774" s="200"/>
      <c r="S1774" s="200"/>
      <c r="T1774" s="201"/>
      <c r="AT1774" s="195" t="s">
        <v>141</v>
      </c>
      <c r="AU1774" s="195" t="s">
        <v>87</v>
      </c>
      <c r="AV1774" s="12" t="s">
        <v>87</v>
      </c>
      <c r="AW1774" s="12" t="s">
        <v>41</v>
      </c>
      <c r="AX1774" s="12" t="s">
        <v>78</v>
      </c>
      <c r="AY1774" s="195" t="s">
        <v>132</v>
      </c>
    </row>
    <row r="1775" spans="2:65" s="12" customFormat="1" ht="13.5">
      <c r="B1775" s="194"/>
      <c r="D1775" s="187" t="s">
        <v>141</v>
      </c>
      <c r="E1775" s="195" t="s">
        <v>5</v>
      </c>
      <c r="F1775" s="196" t="s">
        <v>1775</v>
      </c>
      <c r="H1775" s="197">
        <v>8.1999999999999993</v>
      </c>
      <c r="I1775" s="198"/>
      <c r="L1775" s="194"/>
      <c r="M1775" s="199"/>
      <c r="N1775" s="200"/>
      <c r="O1775" s="200"/>
      <c r="P1775" s="200"/>
      <c r="Q1775" s="200"/>
      <c r="R1775" s="200"/>
      <c r="S1775" s="200"/>
      <c r="T1775" s="201"/>
      <c r="AT1775" s="195" t="s">
        <v>141</v>
      </c>
      <c r="AU1775" s="195" t="s">
        <v>87</v>
      </c>
      <c r="AV1775" s="12" t="s">
        <v>87</v>
      </c>
      <c r="AW1775" s="12" t="s">
        <v>41</v>
      </c>
      <c r="AX1775" s="12" t="s">
        <v>78</v>
      </c>
      <c r="AY1775" s="195" t="s">
        <v>132</v>
      </c>
    </row>
    <row r="1776" spans="2:65" s="12" customFormat="1" ht="13.5">
      <c r="B1776" s="194"/>
      <c r="D1776" s="187" t="s">
        <v>141</v>
      </c>
      <c r="E1776" s="195" t="s">
        <v>5</v>
      </c>
      <c r="F1776" s="196" t="s">
        <v>1776</v>
      </c>
      <c r="H1776" s="197">
        <v>5.0599999999999996</v>
      </c>
      <c r="I1776" s="198"/>
      <c r="L1776" s="194"/>
      <c r="M1776" s="199"/>
      <c r="N1776" s="200"/>
      <c r="O1776" s="200"/>
      <c r="P1776" s="200"/>
      <c r="Q1776" s="200"/>
      <c r="R1776" s="200"/>
      <c r="S1776" s="200"/>
      <c r="T1776" s="201"/>
      <c r="AT1776" s="195" t="s">
        <v>141</v>
      </c>
      <c r="AU1776" s="195" t="s">
        <v>87</v>
      </c>
      <c r="AV1776" s="12" t="s">
        <v>87</v>
      </c>
      <c r="AW1776" s="12" t="s">
        <v>41</v>
      </c>
      <c r="AX1776" s="12" t="s">
        <v>78</v>
      </c>
      <c r="AY1776" s="195" t="s">
        <v>132</v>
      </c>
    </row>
    <row r="1777" spans="2:51" s="12" customFormat="1" ht="13.5">
      <c r="B1777" s="194"/>
      <c r="D1777" s="187" t="s">
        <v>141</v>
      </c>
      <c r="E1777" s="195" t="s">
        <v>5</v>
      </c>
      <c r="F1777" s="196" t="s">
        <v>1777</v>
      </c>
      <c r="H1777" s="197">
        <v>9</v>
      </c>
      <c r="I1777" s="198"/>
      <c r="L1777" s="194"/>
      <c r="M1777" s="199"/>
      <c r="N1777" s="200"/>
      <c r="O1777" s="200"/>
      <c r="P1777" s="200"/>
      <c r="Q1777" s="200"/>
      <c r="R1777" s="200"/>
      <c r="S1777" s="200"/>
      <c r="T1777" s="201"/>
      <c r="AT1777" s="195" t="s">
        <v>141</v>
      </c>
      <c r="AU1777" s="195" t="s">
        <v>87</v>
      </c>
      <c r="AV1777" s="12" t="s">
        <v>87</v>
      </c>
      <c r="AW1777" s="12" t="s">
        <v>41</v>
      </c>
      <c r="AX1777" s="12" t="s">
        <v>78</v>
      </c>
      <c r="AY1777" s="195" t="s">
        <v>132</v>
      </c>
    </row>
    <row r="1778" spans="2:51" s="12" customFormat="1" ht="13.5">
      <c r="B1778" s="194"/>
      <c r="D1778" s="187" t="s">
        <v>141</v>
      </c>
      <c r="E1778" s="195" t="s">
        <v>5</v>
      </c>
      <c r="F1778" s="196" t="s">
        <v>1778</v>
      </c>
      <c r="H1778" s="197">
        <v>28</v>
      </c>
      <c r="I1778" s="198"/>
      <c r="L1778" s="194"/>
      <c r="M1778" s="199"/>
      <c r="N1778" s="200"/>
      <c r="O1778" s="200"/>
      <c r="P1778" s="200"/>
      <c r="Q1778" s="200"/>
      <c r="R1778" s="200"/>
      <c r="S1778" s="200"/>
      <c r="T1778" s="201"/>
      <c r="AT1778" s="195" t="s">
        <v>141</v>
      </c>
      <c r="AU1778" s="195" t="s">
        <v>87</v>
      </c>
      <c r="AV1778" s="12" t="s">
        <v>87</v>
      </c>
      <c r="AW1778" s="12" t="s">
        <v>41</v>
      </c>
      <c r="AX1778" s="12" t="s">
        <v>78</v>
      </c>
      <c r="AY1778" s="195" t="s">
        <v>132</v>
      </c>
    </row>
    <row r="1779" spans="2:51" s="12" customFormat="1" ht="13.5">
      <c r="B1779" s="194"/>
      <c r="D1779" s="187" t="s">
        <v>141</v>
      </c>
      <c r="E1779" s="195" t="s">
        <v>5</v>
      </c>
      <c r="F1779" s="196" t="s">
        <v>1779</v>
      </c>
      <c r="H1779" s="197">
        <v>24</v>
      </c>
      <c r="I1779" s="198"/>
      <c r="L1779" s="194"/>
      <c r="M1779" s="199"/>
      <c r="N1779" s="200"/>
      <c r="O1779" s="200"/>
      <c r="P1779" s="200"/>
      <c r="Q1779" s="200"/>
      <c r="R1779" s="200"/>
      <c r="S1779" s="200"/>
      <c r="T1779" s="201"/>
      <c r="AT1779" s="195" t="s">
        <v>141</v>
      </c>
      <c r="AU1779" s="195" t="s">
        <v>87</v>
      </c>
      <c r="AV1779" s="12" t="s">
        <v>87</v>
      </c>
      <c r="AW1779" s="12" t="s">
        <v>41</v>
      </c>
      <c r="AX1779" s="12" t="s">
        <v>78</v>
      </c>
      <c r="AY1779" s="195" t="s">
        <v>132</v>
      </c>
    </row>
    <row r="1780" spans="2:51" s="12" customFormat="1" ht="13.5">
      <c r="B1780" s="194"/>
      <c r="D1780" s="187" t="s">
        <v>141</v>
      </c>
      <c r="E1780" s="195" t="s">
        <v>5</v>
      </c>
      <c r="F1780" s="196" t="s">
        <v>1780</v>
      </c>
      <c r="H1780" s="197">
        <v>8.1999999999999993</v>
      </c>
      <c r="I1780" s="198"/>
      <c r="L1780" s="194"/>
      <c r="M1780" s="199"/>
      <c r="N1780" s="200"/>
      <c r="O1780" s="200"/>
      <c r="P1780" s="200"/>
      <c r="Q1780" s="200"/>
      <c r="R1780" s="200"/>
      <c r="S1780" s="200"/>
      <c r="T1780" s="201"/>
      <c r="AT1780" s="195" t="s">
        <v>141</v>
      </c>
      <c r="AU1780" s="195" t="s">
        <v>87</v>
      </c>
      <c r="AV1780" s="12" t="s">
        <v>87</v>
      </c>
      <c r="AW1780" s="12" t="s">
        <v>41</v>
      </c>
      <c r="AX1780" s="12" t="s">
        <v>78</v>
      </c>
      <c r="AY1780" s="195" t="s">
        <v>132</v>
      </c>
    </row>
    <row r="1781" spans="2:51" s="12" customFormat="1" ht="13.5">
      <c r="B1781" s="194"/>
      <c r="D1781" s="187" t="s">
        <v>141</v>
      </c>
      <c r="E1781" s="195" t="s">
        <v>5</v>
      </c>
      <c r="F1781" s="196" t="s">
        <v>1781</v>
      </c>
      <c r="H1781" s="197">
        <v>30</v>
      </c>
      <c r="I1781" s="198"/>
      <c r="L1781" s="194"/>
      <c r="M1781" s="199"/>
      <c r="N1781" s="200"/>
      <c r="O1781" s="200"/>
      <c r="P1781" s="200"/>
      <c r="Q1781" s="200"/>
      <c r="R1781" s="200"/>
      <c r="S1781" s="200"/>
      <c r="T1781" s="201"/>
      <c r="AT1781" s="195" t="s">
        <v>141</v>
      </c>
      <c r="AU1781" s="195" t="s">
        <v>87</v>
      </c>
      <c r="AV1781" s="12" t="s">
        <v>87</v>
      </c>
      <c r="AW1781" s="12" t="s">
        <v>41</v>
      </c>
      <c r="AX1781" s="12" t="s">
        <v>78</v>
      </c>
      <c r="AY1781" s="195" t="s">
        <v>132</v>
      </c>
    </row>
    <row r="1782" spans="2:51" s="12" customFormat="1" ht="13.5">
      <c r="B1782" s="194"/>
      <c r="D1782" s="187" t="s">
        <v>141</v>
      </c>
      <c r="E1782" s="195" t="s">
        <v>5</v>
      </c>
      <c r="F1782" s="196" t="s">
        <v>1782</v>
      </c>
      <c r="H1782" s="197">
        <v>24</v>
      </c>
      <c r="I1782" s="198"/>
      <c r="L1782" s="194"/>
      <c r="M1782" s="199"/>
      <c r="N1782" s="200"/>
      <c r="O1782" s="200"/>
      <c r="P1782" s="200"/>
      <c r="Q1782" s="200"/>
      <c r="R1782" s="200"/>
      <c r="S1782" s="200"/>
      <c r="T1782" s="201"/>
      <c r="AT1782" s="195" t="s">
        <v>141</v>
      </c>
      <c r="AU1782" s="195" t="s">
        <v>87</v>
      </c>
      <c r="AV1782" s="12" t="s">
        <v>87</v>
      </c>
      <c r="AW1782" s="12" t="s">
        <v>41</v>
      </c>
      <c r="AX1782" s="12" t="s">
        <v>78</v>
      </c>
      <c r="AY1782" s="195" t="s">
        <v>132</v>
      </c>
    </row>
    <row r="1783" spans="2:51" s="12" customFormat="1" ht="13.5">
      <c r="B1783" s="194"/>
      <c r="D1783" s="187" t="s">
        <v>141</v>
      </c>
      <c r="E1783" s="195" t="s">
        <v>5</v>
      </c>
      <c r="F1783" s="196" t="s">
        <v>1783</v>
      </c>
      <c r="H1783" s="197">
        <v>8.1999999999999993</v>
      </c>
      <c r="I1783" s="198"/>
      <c r="L1783" s="194"/>
      <c r="M1783" s="199"/>
      <c r="N1783" s="200"/>
      <c r="O1783" s="200"/>
      <c r="P1783" s="200"/>
      <c r="Q1783" s="200"/>
      <c r="R1783" s="200"/>
      <c r="S1783" s="200"/>
      <c r="T1783" s="201"/>
      <c r="AT1783" s="195" t="s">
        <v>141</v>
      </c>
      <c r="AU1783" s="195" t="s">
        <v>87</v>
      </c>
      <c r="AV1783" s="12" t="s">
        <v>87</v>
      </c>
      <c r="AW1783" s="12" t="s">
        <v>41</v>
      </c>
      <c r="AX1783" s="12" t="s">
        <v>78</v>
      </c>
      <c r="AY1783" s="195" t="s">
        <v>132</v>
      </c>
    </row>
    <row r="1784" spans="2:51" s="12" customFormat="1" ht="13.5">
      <c r="B1784" s="194"/>
      <c r="D1784" s="187" t="s">
        <v>141</v>
      </c>
      <c r="E1784" s="195" t="s">
        <v>5</v>
      </c>
      <c r="F1784" s="196" t="s">
        <v>1784</v>
      </c>
      <c r="H1784" s="197">
        <v>3.2</v>
      </c>
      <c r="I1784" s="198"/>
      <c r="L1784" s="194"/>
      <c r="M1784" s="199"/>
      <c r="N1784" s="200"/>
      <c r="O1784" s="200"/>
      <c r="P1784" s="200"/>
      <c r="Q1784" s="200"/>
      <c r="R1784" s="200"/>
      <c r="S1784" s="200"/>
      <c r="T1784" s="201"/>
      <c r="AT1784" s="195" t="s">
        <v>141</v>
      </c>
      <c r="AU1784" s="195" t="s">
        <v>87</v>
      </c>
      <c r="AV1784" s="12" t="s">
        <v>87</v>
      </c>
      <c r="AW1784" s="12" t="s">
        <v>41</v>
      </c>
      <c r="AX1784" s="12" t="s">
        <v>78</v>
      </c>
      <c r="AY1784" s="195" t="s">
        <v>132</v>
      </c>
    </row>
    <row r="1785" spans="2:51" s="12" customFormat="1" ht="13.5">
      <c r="B1785" s="194"/>
      <c r="D1785" s="187" t="s">
        <v>141</v>
      </c>
      <c r="E1785" s="195" t="s">
        <v>5</v>
      </c>
      <c r="F1785" s="196" t="s">
        <v>1785</v>
      </c>
      <c r="H1785" s="197">
        <v>3.74</v>
      </c>
      <c r="I1785" s="198"/>
      <c r="L1785" s="194"/>
      <c r="M1785" s="199"/>
      <c r="N1785" s="200"/>
      <c r="O1785" s="200"/>
      <c r="P1785" s="200"/>
      <c r="Q1785" s="200"/>
      <c r="R1785" s="200"/>
      <c r="S1785" s="200"/>
      <c r="T1785" s="201"/>
      <c r="AT1785" s="195" t="s">
        <v>141</v>
      </c>
      <c r="AU1785" s="195" t="s">
        <v>87</v>
      </c>
      <c r="AV1785" s="12" t="s">
        <v>87</v>
      </c>
      <c r="AW1785" s="12" t="s">
        <v>41</v>
      </c>
      <c r="AX1785" s="12" t="s">
        <v>78</v>
      </c>
      <c r="AY1785" s="195" t="s">
        <v>132</v>
      </c>
    </row>
    <row r="1786" spans="2:51" s="12" customFormat="1" ht="13.5">
      <c r="B1786" s="194"/>
      <c r="D1786" s="187" t="s">
        <v>141</v>
      </c>
      <c r="E1786" s="195" t="s">
        <v>5</v>
      </c>
      <c r="F1786" s="196" t="s">
        <v>1786</v>
      </c>
      <c r="H1786" s="197">
        <v>8.1</v>
      </c>
      <c r="I1786" s="198"/>
      <c r="L1786" s="194"/>
      <c r="M1786" s="199"/>
      <c r="N1786" s="200"/>
      <c r="O1786" s="200"/>
      <c r="P1786" s="200"/>
      <c r="Q1786" s="200"/>
      <c r="R1786" s="200"/>
      <c r="S1786" s="200"/>
      <c r="T1786" s="201"/>
      <c r="AT1786" s="195" t="s">
        <v>141</v>
      </c>
      <c r="AU1786" s="195" t="s">
        <v>87</v>
      </c>
      <c r="AV1786" s="12" t="s">
        <v>87</v>
      </c>
      <c r="AW1786" s="12" t="s">
        <v>41</v>
      </c>
      <c r="AX1786" s="12" t="s">
        <v>78</v>
      </c>
      <c r="AY1786" s="195" t="s">
        <v>132</v>
      </c>
    </row>
    <row r="1787" spans="2:51" s="12" customFormat="1" ht="13.5">
      <c r="B1787" s="194"/>
      <c r="D1787" s="187" t="s">
        <v>141</v>
      </c>
      <c r="E1787" s="195" t="s">
        <v>5</v>
      </c>
      <c r="F1787" s="196" t="s">
        <v>1787</v>
      </c>
      <c r="H1787" s="197">
        <v>24</v>
      </c>
      <c r="I1787" s="198"/>
      <c r="L1787" s="194"/>
      <c r="M1787" s="199"/>
      <c r="N1787" s="200"/>
      <c r="O1787" s="200"/>
      <c r="P1787" s="200"/>
      <c r="Q1787" s="200"/>
      <c r="R1787" s="200"/>
      <c r="S1787" s="200"/>
      <c r="T1787" s="201"/>
      <c r="AT1787" s="195" t="s">
        <v>141</v>
      </c>
      <c r="AU1787" s="195" t="s">
        <v>87</v>
      </c>
      <c r="AV1787" s="12" t="s">
        <v>87</v>
      </c>
      <c r="AW1787" s="12" t="s">
        <v>41</v>
      </c>
      <c r="AX1787" s="12" t="s">
        <v>78</v>
      </c>
      <c r="AY1787" s="195" t="s">
        <v>132</v>
      </c>
    </row>
    <row r="1788" spans="2:51" s="12" customFormat="1" ht="13.5">
      <c r="B1788" s="194"/>
      <c r="D1788" s="187" t="s">
        <v>141</v>
      </c>
      <c r="E1788" s="195" t="s">
        <v>5</v>
      </c>
      <c r="F1788" s="196" t="s">
        <v>1788</v>
      </c>
      <c r="H1788" s="197">
        <v>30</v>
      </c>
      <c r="I1788" s="198"/>
      <c r="L1788" s="194"/>
      <c r="M1788" s="199"/>
      <c r="N1788" s="200"/>
      <c r="O1788" s="200"/>
      <c r="P1788" s="200"/>
      <c r="Q1788" s="200"/>
      <c r="R1788" s="200"/>
      <c r="S1788" s="200"/>
      <c r="T1788" s="201"/>
      <c r="AT1788" s="195" t="s">
        <v>141</v>
      </c>
      <c r="AU1788" s="195" t="s">
        <v>87</v>
      </c>
      <c r="AV1788" s="12" t="s">
        <v>87</v>
      </c>
      <c r="AW1788" s="12" t="s">
        <v>41</v>
      </c>
      <c r="AX1788" s="12" t="s">
        <v>78</v>
      </c>
      <c r="AY1788" s="195" t="s">
        <v>132</v>
      </c>
    </row>
    <row r="1789" spans="2:51" s="12" customFormat="1" ht="13.5">
      <c r="B1789" s="194"/>
      <c r="D1789" s="187" t="s">
        <v>141</v>
      </c>
      <c r="E1789" s="195" t="s">
        <v>5</v>
      </c>
      <c r="F1789" s="196" t="s">
        <v>1789</v>
      </c>
      <c r="H1789" s="197">
        <v>4.8</v>
      </c>
      <c r="I1789" s="198"/>
      <c r="L1789" s="194"/>
      <c r="M1789" s="199"/>
      <c r="N1789" s="200"/>
      <c r="O1789" s="200"/>
      <c r="P1789" s="200"/>
      <c r="Q1789" s="200"/>
      <c r="R1789" s="200"/>
      <c r="S1789" s="200"/>
      <c r="T1789" s="201"/>
      <c r="AT1789" s="195" t="s">
        <v>141</v>
      </c>
      <c r="AU1789" s="195" t="s">
        <v>87</v>
      </c>
      <c r="AV1789" s="12" t="s">
        <v>87</v>
      </c>
      <c r="AW1789" s="12" t="s">
        <v>41</v>
      </c>
      <c r="AX1789" s="12" t="s">
        <v>78</v>
      </c>
      <c r="AY1789" s="195" t="s">
        <v>132</v>
      </c>
    </row>
    <row r="1790" spans="2:51" s="12" customFormat="1" ht="13.5">
      <c r="B1790" s="194"/>
      <c r="D1790" s="187" t="s">
        <v>141</v>
      </c>
      <c r="E1790" s="195" t="s">
        <v>5</v>
      </c>
      <c r="F1790" s="196" t="s">
        <v>1790</v>
      </c>
      <c r="H1790" s="197">
        <v>3</v>
      </c>
      <c r="I1790" s="198"/>
      <c r="L1790" s="194"/>
      <c r="M1790" s="199"/>
      <c r="N1790" s="200"/>
      <c r="O1790" s="200"/>
      <c r="P1790" s="200"/>
      <c r="Q1790" s="200"/>
      <c r="R1790" s="200"/>
      <c r="S1790" s="200"/>
      <c r="T1790" s="201"/>
      <c r="AT1790" s="195" t="s">
        <v>141</v>
      </c>
      <c r="AU1790" s="195" t="s">
        <v>87</v>
      </c>
      <c r="AV1790" s="12" t="s">
        <v>87</v>
      </c>
      <c r="AW1790" s="12" t="s">
        <v>41</v>
      </c>
      <c r="AX1790" s="12" t="s">
        <v>78</v>
      </c>
      <c r="AY1790" s="195" t="s">
        <v>132</v>
      </c>
    </row>
    <row r="1791" spans="2:51" s="12" customFormat="1" ht="13.5">
      <c r="B1791" s="194"/>
      <c r="D1791" s="187" t="s">
        <v>141</v>
      </c>
      <c r="E1791" s="195" t="s">
        <v>5</v>
      </c>
      <c r="F1791" s="196" t="s">
        <v>1791</v>
      </c>
      <c r="H1791" s="197">
        <v>24</v>
      </c>
      <c r="I1791" s="198"/>
      <c r="L1791" s="194"/>
      <c r="M1791" s="199"/>
      <c r="N1791" s="200"/>
      <c r="O1791" s="200"/>
      <c r="P1791" s="200"/>
      <c r="Q1791" s="200"/>
      <c r="R1791" s="200"/>
      <c r="S1791" s="200"/>
      <c r="T1791" s="201"/>
      <c r="AT1791" s="195" t="s">
        <v>141</v>
      </c>
      <c r="AU1791" s="195" t="s">
        <v>87</v>
      </c>
      <c r="AV1791" s="12" t="s">
        <v>87</v>
      </c>
      <c r="AW1791" s="12" t="s">
        <v>41</v>
      </c>
      <c r="AX1791" s="12" t="s">
        <v>78</v>
      </c>
      <c r="AY1791" s="195" t="s">
        <v>132</v>
      </c>
    </row>
    <row r="1792" spans="2:51" s="12" customFormat="1" ht="13.5">
      <c r="B1792" s="194"/>
      <c r="D1792" s="187" t="s">
        <v>141</v>
      </c>
      <c r="E1792" s="195" t="s">
        <v>5</v>
      </c>
      <c r="F1792" s="196" t="s">
        <v>1792</v>
      </c>
      <c r="H1792" s="197">
        <v>8.1999999999999993</v>
      </c>
      <c r="I1792" s="198"/>
      <c r="L1792" s="194"/>
      <c r="M1792" s="199"/>
      <c r="N1792" s="200"/>
      <c r="O1792" s="200"/>
      <c r="P1792" s="200"/>
      <c r="Q1792" s="200"/>
      <c r="R1792" s="200"/>
      <c r="S1792" s="200"/>
      <c r="T1792" s="201"/>
      <c r="AT1792" s="195" t="s">
        <v>141</v>
      </c>
      <c r="AU1792" s="195" t="s">
        <v>87</v>
      </c>
      <c r="AV1792" s="12" t="s">
        <v>87</v>
      </c>
      <c r="AW1792" s="12" t="s">
        <v>41</v>
      </c>
      <c r="AX1792" s="12" t="s">
        <v>78</v>
      </c>
      <c r="AY1792" s="195" t="s">
        <v>132</v>
      </c>
    </row>
    <row r="1793" spans="2:65" s="12" customFormat="1" ht="13.5">
      <c r="B1793" s="194"/>
      <c r="D1793" s="187" t="s">
        <v>141</v>
      </c>
      <c r="E1793" s="195" t="s">
        <v>5</v>
      </c>
      <c r="F1793" s="196" t="s">
        <v>1793</v>
      </c>
      <c r="H1793" s="197">
        <v>4.2</v>
      </c>
      <c r="I1793" s="198"/>
      <c r="L1793" s="194"/>
      <c r="M1793" s="199"/>
      <c r="N1793" s="200"/>
      <c r="O1793" s="200"/>
      <c r="P1793" s="200"/>
      <c r="Q1793" s="200"/>
      <c r="R1793" s="200"/>
      <c r="S1793" s="200"/>
      <c r="T1793" s="201"/>
      <c r="AT1793" s="195" t="s">
        <v>141</v>
      </c>
      <c r="AU1793" s="195" t="s">
        <v>87</v>
      </c>
      <c r="AV1793" s="12" t="s">
        <v>87</v>
      </c>
      <c r="AW1793" s="12" t="s">
        <v>41</v>
      </c>
      <c r="AX1793" s="12" t="s">
        <v>78</v>
      </c>
      <c r="AY1793" s="195" t="s">
        <v>132</v>
      </c>
    </row>
    <row r="1794" spans="2:65" s="12" customFormat="1" ht="13.5">
      <c r="B1794" s="194"/>
      <c r="D1794" s="187" t="s">
        <v>141</v>
      </c>
      <c r="E1794" s="195" t="s">
        <v>5</v>
      </c>
      <c r="F1794" s="196" t="s">
        <v>1794</v>
      </c>
      <c r="H1794" s="197">
        <v>9</v>
      </c>
      <c r="I1794" s="198"/>
      <c r="L1794" s="194"/>
      <c r="M1794" s="199"/>
      <c r="N1794" s="200"/>
      <c r="O1794" s="200"/>
      <c r="P1794" s="200"/>
      <c r="Q1794" s="200"/>
      <c r="R1794" s="200"/>
      <c r="S1794" s="200"/>
      <c r="T1794" s="201"/>
      <c r="AT1794" s="195" t="s">
        <v>141</v>
      </c>
      <c r="AU1794" s="195" t="s">
        <v>87</v>
      </c>
      <c r="AV1794" s="12" t="s">
        <v>87</v>
      </c>
      <c r="AW1794" s="12" t="s">
        <v>41</v>
      </c>
      <c r="AX1794" s="12" t="s">
        <v>78</v>
      </c>
      <c r="AY1794" s="195" t="s">
        <v>132</v>
      </c>
    </row>
    <row r="1795" spans="2:65" s="12" customFormat="1" ht="13.5">
      <c r="B1795" s="194"/>
      <c r="D1795" s="187" t="s">
        <v>141</v>
      </c>
      <c r="E1795" s="195" t="s">
        <v>5</v>
      </c>
      <c r="F1795" s="196" t="s">
        <v>1795</v>
      </c>
      <c r="H1795" s="197">
        <v>22.4</v>
      </c>
      <c r="I1795" s="198"/>
      <c r="L1795" s="194"/>
      <c r="M1795" s="199"/>
      <c r="N1795" s="200"/>
      <c r="O1795" s="200"/>
      <c r="P1795" s="200"/>
      <c r="Q1795" s="200"/>
      <c r="R1795" s="200"/>
      <c r="S1795" s="200"/>
      <c r="T1795" s="201"/>
      <c r="AT1795" s="195" t="s">
        <v>141</v>
      </c>
      <c r="AU1795" s="195" t="s">
        <v>87</v>
      </c>
      <c r="AV1795" s="12" t="s">
        <v>87</v>
      </c>
      <c r="AW1795" s="12" t="s">
        <v>41</v>
      </c>
      <c r="AX1795" s="12" t="s">
        <v>78</v>
      </c>
      <c r="AY1795" s="195" t="s">
        <v>132</v>
      </c>
    </row>
    <row r="1796" spans="2:65" s="12" customFormat="1" ht="13.5">
      <c r="B1796" s="194"/>
      <c r="D1796" s="187" t="s">
        <v>141</v>
      </c>
      <c r="E1796" s="195" t="s">
        <v>5</v>
      </c>
      <c r="F1796" s="196" t="s">
        <v>1796</v>
      </c>
      <c r="H1796" s="197">
        <v>5.92</v>
      </c>
      <c r="I1796" s="198"/>
      <c r="L1796" s="194"/>
      <c r="M1796" s="199"/>
      <c r="N1796" s="200"/>
      <c r="O1796" s="200"/>
      <c r="P1796" s="200"/>
      <c r="Q1796" s="200"/>
      <c r="R1796" s="200"/>
      <c r="S1796" s="200"/>
      <c r="T1796" s="201"/>
      <c r="AT1796" s="195" t="s">
        <v>141</v>
      </c>
      <c r="AU1796" s="195" t="s">
        <v>87</v>
      </c>
      <c r="AV1796" s="12" t="s">
        <v>87</v>
      </c>
      <c r="AW1796" s="12" t="s">
        <v>41</v>
      </c>
      <c r="AX1796" s="12" t="s">
        <v>78</v>
      </c>
      <c r="AY1796" s="195" t="s">
        <v>132</v>
      </c>
    </row>
    <row r="1797" spans="2:65" s="12" customFormat="1" ht="13.5">
      <c r="B1797" s="194"/>
      <c r="D1797" s="187" t="s">
        <v>141</v>
      </c>
      <c r="E1797" s="195" t="s">
        <v>5</v>
      </c>
      <c r="F1797" s="196" t="s">
        <v>1797</v>
      </c>
      <c r="H1797" s="197">
        <v>3.4</v>
      </c>
      <c r="I1797" s="198"/>
      <c r="L1797" s="194"/>
      <c r="M1797" s="199"/>
      <c r="N1797" s="200"/>
      <c r="O1797" s="200"/>
      <c r="P1797" s="200"/>
      <c r="Q1797" s="200"/>
      <c r="R1797" s="200"/>
      <c r="S1797" s="200"/>
      <c r="T1797" s="201"/>
      <c r="AT1797" s="195" t="s">
        <v>141</v>
      </c>
      <c r="AU1797" s="195" t="s">
        <v>87</v>
      </c>
      <c r="AV1797" s="12" t="s">
        <v>87</v>
      </c>
      <c r="AW1797" s="12" t="s">
        <v>41</v>
      </c>
      <c r="AX1797" s="12" t="s">
        <v>78</v>
      </c>
      <c r="AY1797" s="195" t="s">
        <v>132</v>
      </c>
    </row>
    <row r="1798" spans="2:65" s="12" customFormat="1" ht="13.5">
      <c r="B1798" s="194"/>
      <c r="D1798" s="187" t="s">
        <v>141</v>
      </c>
      <c r="E1798" s="195" t="s">
        <v>5</v>
      </c>
      <c r="F1798" s="196" t="s">
        <v>1798</v>
      </c>
      <c r="H1798" s="197">
        <v>1.5</v>
      </c>
      <c r="I1798" s="198"/>
      <c r="L1798" s="194"/>
      <c r="M1798" s="199"/>
      <c r="N1798" s="200"/>
      <c r="O1798" s="200"/>
      <c r="P1798" s="200"/>
      <c r="Q1798" s="200"/>
      <c r="R1798" s="200"/>
      <c r="S1798" s="200"/>
      <c r="T1798" s="201"/>
      <c r="AT1798" s="195" t="s">
        <v>141</v>
      </c>
      <c r="AU1798" s="195" t="s">
        <v>87</v>
      </c>
      <c r="AV1798" s="12" t="s">
        <v>87</v>
      </c>
      <c r="AW1798" s="12" t="s">
        <v>41</v>
      </c>
      <c r="AX1798" s="12" t="s">
        <v>78</v>
      </c>
      <c r="AY1798" s="195" t="s">
        <v>132</v>
      </c>
    </row>
    <row r="1799" spans="2:65" s="12" customFormat="1" ht="13.5">
      <c r="B1799" s="194"/>
      <c r="D1799" s="187" t="s">
        <v>141</v>
      </c>
      <c r="E1799" s="195" t="s">
        <v>5</v>
      </c>
      <c r="F1799" s="196" t="s">
        <v>1799</v>
      </c>
      <c r="H1799" s="197">
        <v>12.2</v>
      </c>
      <c r="I1799" s="198"/>
      <c r="L1799" s="194"/>
      <c r="M1799" s="199"/>
      <c r="N1799" s="200"/>
      <c r="O1799" s="200"/>
      <c r="P1799" s="200"/>
      <c r="Q1799" s="200"/>
      <c r="R1799" s="200"/>
      <c r="S1799" s="200"/>
      <c r="T1799" s="201"/>
      <c r="AT1799" s="195" t="s">
        <v>141</v>
      </c>
      <c r="AU1799" s="195" t="s">
        <v>87</v>
      </c>
      <c r="AV1799" s="12" t="s">
        <v>87</v>
      </c>
      <c r="AW1799" s="12" t="s">
        <v>41</v>
      </c>
      <c r="AX1799" s="12" t="s">
        <v>78</v>
      </c>
      <c r="AY1799" s="195" t="s">
        <v>132</v>
      </c>
    </row>
    <row r="1800" spans="2:65" s="12" customFormat="1" ht="13.5">
      <c r="B1800" s="194"/>
      <c r="D1800" s="187" t="s">
        <v>141</v>
      </c>
      <c r="E1800" s="195" t="s">
        <v>5</v>
      </c>
      <c r="F1800" s="196" t="s">
        <v>1800</v>
      </c>
      <c r="H1800" s="197">
        <v>13.2</v>
      </c>
      <c r="I1800" s="198"/>
      <c r="L1800" s="194"/>
      <c r="M1800" s="199"/>
      <c r="N1800" s="200"/>
      <c r="O1800" s="200"/>
      <c r="P1800" s="200"/>
      <c r="Q1800" s="200"/>
      <c r="R1800" s="200"/>
      <c r="S1800" s="200"/>
      <c r="T1800" s="201"/>
      <c r="AT1800" s="195" t="s">
        <v>141</v>
      </c>
      <c r="AU1800" s="195" t="s">
        <v>87</v>
      </c>
      <c r="AV1800" s="12" t="s">
        <v>87</v>
      </c>
      <c r="AW1800" s="12" t="s">
        <v>41</v>
      </c>
      <c r="AX1800" s="12" t="s">
        <v>78</v>
      </c>
      <c r="AY1800" s="195" t="s">
        <v>132</v>
      </c>
    </row>
    <row r="1801" spans="2:65" s="12" customFormat="1" ht="13.5">
      <c r="B1801" s="194"/>
      <c r="D1801" s="187" t="s">
        <v>141</v>
      </c>
      <c r="E1801" s="195" t="s">
        <v>5</v>
      </c>
      <c r="F1801" s="196" t="s">
        <v>1801</v>
      </c>
      <c r="H1801" s="197">
        <v>4</v>
      </c>
      <c r="I1801" s="198"/>
      <c r="L1801" s="194"/>
      <c r="M1801" s="199"/>
      <c r="N1801" s="200"/>
      <c r="O1801" s="200"/>
      <c r="P1801" s="200"/>
      <c r="Q1801" s="200"/>
      <c r="R1801" s="200"/>
      <c r="S1801" s="200"/>
      <c r="T1801" s="201"/>
      <c r="AT1801" s="195" t="s">
        <v>141</v>
      </c>
      <c r="AU1801" s="195" t="s">
        <v>87</v>
      </c>
      <c r="AV1801" s="12" t="s">
        <v>87</v>
      </c>
      <c r="AW1801" s="12" t="s">
        <v>41</v>
      </c>
      <c r="AX1801" s="12" t="s">
        <v>78</v>
      </c>
      <c r="AY1801" s="195" t="s">
        <v>132</v>
      </c>
    </row>
    <row r="1802" spans="2:65" s="12" customFormat="1" ht="13.5">
      <c r="B1802" s="194"/>
      <c r="D1802" s="187" t="s">
        <v>141</v>
      </c>
      <c r="E1802" s="195" t="s">
        <v>5</v>
      </c>
      <c r="F1802" s="196" t="s">
        <v>1802</v>
      </c>
      <c r="H1802" s="197">
        <v>9.1999999999999993</v>
      </c>
      <c r="I1802" s="198"/>
      <c r="L1802" s="194"/>
      <c r="M1802" s="199"/>
      <c r="N1802" s="200"/>
      <c r="O1802" s="200"/>
      <c r="P1802" s="200"/>
      <c r="Q1802" s="200"/>
      <c r="R1802" s="200"/>
      <c r="S1802" s="200"/>
      <c r="T1802" s="201"/>
      <c r="AT1802" s="195" t="s">
        <v>141</v>
      </c>
      <c r="AU1802" s="195" t="s">
        <v>87</v>
      </c>
      <c r="AV1802" s="12" t="s">
        <v>87</v>
      </c>
      <c r="AW1802" s="12" t="s">
        <v>41</v>
      </c>
      <c r="AX1802" s="12" t="s">
        <v>78</v>
      </c>
      <c r="AY1802" s="195" t="s">
        <v>132</v>
      </c>
    </row>
    <row r="1803" spans="2:65" s="12" customFormat="1" ht="13.5">
      <c r="B1803" s="194"/>
      <c r="D1803" s="187" t="s">
        <v>141</v>
      </c>
      <c r="E1803" s="195" t="s">
        <v>5</v>
      </c>
      <c r="F1803" s="196" t="s">
        <v>1803</v>
      </c>
      <c r="H1803" s="197">
        <v>1.8</v>
      </c>
      <c r="I1803" s="198"/>
      <c r="L1803" s="194"/>
      <c r="M1803" s="199"/>
      <c r="N1803" s="200"/>
      <c r="O1803" s="200"/>
      <c r="P1803" s="200"/>
      <c r="Q1803" s="200"/>
      <c r="R1803" s="200"/>
      <c r="S1803" s="200"/>
      <c r="T1803" s="201"/>
      <c r="AT1803" s="195" t="s">
        <v>141</v>
      </c>
      <c r="AU1803" s="195" t="s">
        <v>87</v>
      </c>
      <c r="AV1803" s="12" t="s">
        <v>87</v>
      </c>
      <c r="AW1803" s="12" t="s">
        <v>41</v>
      </c>
      <c r="AX1803" s="12" t="s">
        <v>78</v>
      </c>
      <c r="AY1803" s="195" t="s">
        <v>132</v>
      </c>
    </row>
    <row r="1804" spans="2:65" s="14" customFormat="1" ht="13.5">
      <c r="B1804" s="210"/>
      <c r="D1804" s="187" t="s">
        <v>141</v>
      </c>
      <c r="E1804" s="211" t="s">
        <v>5</v>
      </c>
      <c r="F1804" s="212" t="s">
        <v>160</v>
      </c>
      <c r="H1804" s="213">
        <v>467.87</v>
      </c>
      <c r="I1804" s="214"/>
      <c r="L1804" s="210"/>
      <c r="M1804" s="215"/>
      <c r="N1804" s="216"/>
      <c r="O1804" s="216"/>
      <c r="P1804" s="216"/>
      <c r="Q1804" s="216"/>
      <c r="R1804" s="216"/>
      <c r="S1804" s="216"/>
      <c r="T1804" s="217"/>
      <c r="AT1804" s="211" t="s">
        <v>141</v>
      </c>
      <c r="AU1804" s="211" t="s">
        <v>87</v>
      </c>
      <c r="AV1804" s="14" t="s">
        <v>139</v>
      </c>
      <c r="AW1804" s="14" t="s">
        <v>41</v>
      </c>
      <c r="AX1804" s="14" t="s">
        <v>25</v>
      </c>
      <c r="AY1804" s="211" t="s">
        <v>132</v>
      </c>
    </row>
    <row r="1805" spans="2:65" s="10" customFormat="1" ht="37.35" customHeight="1">
      <c r="B1805" s="160"/>
      <c r="D1805" s="161" t="s">
        <v>77</v>
      </c>
      <c r="E1805" s="162" t="s">
        <v>1804</v>
      </c>
      <c r="F1805" s="162" t="s">
        <v>1805</v>
      </c>
      <c r="I1805" s="163"/>
      <c r="J1805" s="164">
        <f>BK1805</f>
        <v>0</v>
      </c>
      <c r="L1805" s="160"/>
      <c r="M1805" s="165"/>
      <c r="N1805" s="166"/>
      <c r="O1805" s="166"/>
      <c r="P1805" s="167">
        <f>SUM(P1806:P1807)</f>
        <v>0</v>
      </c>
      <c r="Q1805" s="166"/>
      <c r="R1805" s="167">
        <f>SUM(R1806:R1807)</f>
        <v>0</v>
      </c>
      <c r="S1805" s="166"/>
      <c r="T1805" s="168">
        <f>SUM(T1806:T1807)</f>
        <v>0</v>
      </c>
      <c r="AR1805" s="161" t="s">
        <v>139</v>
      </c>
      <c r="AT1805" s="169" t="s">
        <v>77</v>
      </c>
      <c r="AU1805" s="169" t="s">
        <v>78</v>
      </c>
      <c r="AY1805" s="161" t="s">
        <v>132</v>
      </c>
      <c r="BK1805" s="170">
        <f>SUM(BK1806:BK1807)</f>
        <v>0</v>
      </c>
    </row>
    <row r="1806" spans="2:65" s="1" customFormat="1" ht="25.5" customHeight="1">
      <c r="B1806" s="173"/>
      <c r="C1806" s="174" t="s">
        <v>1806</v>
      </c>
      <c r="D1806" s="174" t="s">
        <v>135</v>
      </c>
      <c r="E1806" s="175" t="s">
        <v>1807</v>
      </c>
      <c r="F1806" s="176" t="s">
        <v>1808</v>
      </c>
      <c r="G1806" s="177" t="s">
        <v>1809</v>
      </c>
      <c r="H1806" s="178">
        <v>300</v>
      </c>
      <c r="I1806" s="179"/>
      <c r="J1806" s="180">
        <f>ROUND(I1806*H1806,2)</f>
        <v>0</v>
      </c>
      <c r="K1806" s="176" t="s">
        <v>5</v>
      </c>
      <c r="L1806" s="42"/>
      <c r="M1806" s="181" t="s">
        <v>5</v>
      </c>
      <c r="N1806" s="182" t="s">
        <v>49</v>
      </c>
      <c r="O1806" s="43"/>
      <c r="P1806" s="183">
        <f>O1806*H1806</f>
        <v>0</v>
      </c>
      <c r="Q1806" s="183">
        <v>0</v>
      </c>
      <c r="R1806" s="183">
        <f>Q1806*H1806</f>
        <v>0</v>
      </c>
      <c r="S1806" s="183">
        <v>0</v>
      </c>
      <c r="T1806" s="184">
        <f>S1806*H1806</f>
        <v>0</v>
      </c>
      <c r="AR1806" s="24" t="s">
        <v>1810</v>
      </c>
      <c r="AT1806" s="24" t="s">
        <v>135</v>
      </c>
      <c r="AU1806" s="24" t="s">
        <v>25</v>
      </c>
      <c r="AY1806" s="24" t="s">
        <v>132</v>
      </c>
      <c r="BE1806" s="185">
        <f>IF(N1806="základní",J1806,0)</f>
        <v>0</v>
      </c>
      <c r="BF1806" s="185">
        <f>IF(N1806="snížená",J1806,0)</f>
        <v>0</v>
      </c>
      <c r="BG1806" s="185">
        <f>IF(N1806="zákl. přenesená",J1806,0)</f>
        <v>0</v>
      </c>
      <c r="BH1806" s="185">
        <f>IF(N1806="sníž. přenesená",J1806,0)</f>
        <v>0</v>
      </c>
      <c r="BI1806" s="185">
        <f>IF(N1806="nulová",J1806,0)</f>
        <v>0</v>
      </c>
      <c r="BJ1806" s="24" t="s">
        <v>25</v>
      </c>
      <c r="BK1806" s="185">
        <f>ROUND(I1806*H1806,2)</f>
        <v>0</v>
      </c>
      <c r="BL1806" s="24" t="s">
        <v>1810</v>
      </c>
      <c r="BM1806" s="24" t="s">
        <v>1811</v>
      </c>
    </row>
    <row r="1807" spans="2:65" s="12" customFormat="1" ht="13.5">
      <c r="B1807" s="194"/>
      <c r="D1807" s="187" t="s">
        <v>141</v>
      </c>
      <c r="E1807" s="195" t="s">
        <v>5</v>
      </c>
      <c r="F1807" s="196" t="s">
        <v>1812</v>
      </c>
      <c r="H1807" s="197">
        <v>300</v>
      </c>
      <c r="I1807" s="198"/>
      <c r="L1807" s="194"/>
      <c r="M1807" s="229"/>
      <c r="N1807" s="230"/>
      <c r="O1807" s="230"/>
      <c r="P1807" s="230"/>
      <c r="Q1807" s="230"/>
      <c r="R1807" s="230"/>
      <c r="S1807" s="230"/>
      <c r="T1807" s="231"/>
      <c r="AT1807" s="195" t="s">
        <v>141</v>
      </c>
      <c r="AU1807" s="195" t="s">
        <v>25</v>
      </c>
      <c r="AV1807" s="12" t="s">
        <v>87</v>
      </c>
      <c r="AW1807" s="12" t="s">
        <v>41</v>
      </c>
      <c r="AX1807" s="12" t="s">
        <v>25</v>
      </c>
      <c r="AY1807" s="195" t="s">
        <v>132</v>
      </c>
    </row>
    <row r="1808" spans="2:65" s="1" customFormat="1" ht="6.95" customHeight="1">
      <c r="B1808" s="57"/>
      <c r="C1808" s="58"/>
      <c r="D1808" s="58"/>
      <c r="E1808" s="58"/>
      <c r="F1808" s="58"/>
      <c r="G1808" s="58"/>
      <c r="H1808" s="58"/>
      <c r="I1808" s="127"/>
      <c r="J1808" s="58"/>
      <c r="K1808" s="58"/>
      <c r="L1808" s="42"/>
    </row>
  </sheetData>
  <autoFilter ref="C86:K1807"/>
  <mergeCells count="7">
    <mergeCell ref="G1:H1"/>
    <mergeCell ref="L2:V2"/>
    <mergeCell ref="E7:H7"/>
    <mergeCell ref="E22:H22"/>
    <mergeCell ref="E43:H43"/>
    <mergeCell ref="J47:J48"/>
    <mergeCell ref="E79:H79"/>
  </mergeCells>
  <hyperlinks>
    <hyperlink ref="F1:G1" location="C2" display="1) Krycí list soupisu"/>
    <hyperlink ref="G1:H1" location="C50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88</v>
      </c>
      <c r="G1" s="355" t="s">
        <v>89</v>
      </c>
      <c r="H1" s="355"/>
      <c r="I1" s="103"/>
      <c r="J1" s="102" t="s">
        <v>90</v>
      </c>
      <c r="K1" s="101" t="s">
        <v>91</v>
      </c>
      <c r="L1" s="102" t="s">
        <v>92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93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56" t="str">
        <f>'Rekapitulace stavby'!K6</f>
        <v>Výměna oken a oprava dvorní fasády objektu Štefánikova 17</v>
      </c>
      <c r="F7" s="357"/>
      <c r="G7" s="357"/>
      <c r="H7" s="357"/>
      <c r="I7" s="105"/>
      <c r="J7" s="29"/>
      <c r="K7" s="31"/>
    </row>
    <row r="8" spans="1:70" s="1" customFormat="1">
      <c r="B8" s="42"/>
      <c r="C8" s="43"/>
      <c r="D8" s="37" t="s">
        <v>1813</v>
      </c>
      <c r="E8" s="43"/>
      <c r="F8" s="43"/>
      <c r="G8" s="43"/>
      <c r="H8" s="43"/>
      <c r="I8" s="106"/>
      <c r="J8" s="43"/>
      <c r="K8" s="46"/>
    </row>
    <row r="9" spans="1:70" s="1" customFormat="1" ht="36.950000000000003" customHeight="1">
      <c r="B9" s="42"/>
      <c r="C9" s="43"/>
      <c r="D9" s="43"/>
      <c r="E9" s="351" t="s">
        <v>1814</v>
      </c>
      <c r="F9" s="352"/>
      <c r="G9" s="352"/>
      <c r="H9" s="352"/>
      <c r="I9" s="106"/>
      <c r="J9" s="43"/>
      <c r="K9" s="46"/>
    </row>
    <row r="10" spans="1:70" s="1" customFormat="1" ht="13.5">
      <c r="B10" s="42"/>
      <c r="C10" s="43"/>
      <c r="D10" s="43"/>
      <c r="E10" s="43"/>
      <c r="F10" s="43"/>
      <c r="G10" s="43"/>
      <c r="H10" s="43"/>
      <c r="I10" s="106"/>
      <c r="J10" s="43"/>
      <c r="K10" s="46"/>
    </row>
    <row r="11" spans="1:70" s="1" customFormat="1" ht="14.45" customHeight="1">
      <c r="B11" s="42"/>
      <c r="C11" s="43"/>
      <c r="D11" s="37" t="s">
        <v>22</v>
      </c>
      <c r="E11" s="43"/>
      <c r="F11" s="35" t="s">
        <v>5</v>
      </c>
      <c r="G11" s="43"/>
      <c r="H11" s="43"/>
      <c r="I11" s="107" t="s">
        <v>24</v>
      </c>
      <c r="J11" s="35" t="s">
        <v>5</v>
      </c>
      <c r="K11" s="46"/>
    </row>
    <row r="12" spans="1:70" s="1" customFormat="1" ht="14.45" customHeight="1">
      <c r="B12" s="42"/>
      <c r="C12" s="43"/>
      <c r="D12" s="37" t="s">
        <v>26</v>
      </c>
      <c r="E12" s="43"/>
      <c r="F12" s="35" t="s">
        <v>27</v>
      </c>
      <c r="G12" s="43"/>
      <c r="H12" s="43"/>
      <c r="I12" s="107" t="s">
        <v>28</v>
      </c>
      <c r="J12" s="108" t="str">
        <f>'Rekapitulace stavby'!AN8</f>
        <v>1. 6. 2018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06"/>
      <c r="J13" s="43"/>
      <c r="K13" s="46"/>
    </row>
    <row r="14" spans="1:70" s="1" customFormat="1" ht="14.45" customHeight="1">
      <c r="B14" s="42"/>
      <c r="C14" s="43"/>
      <c r="D14" s="37" t="s">
        <v>34</v>
      </c>
      <c r="E14" s="43"/>
      <c r="F14" s="43"/>
      <c r="G14" s="43"/>
      <c r="H14" s="43"/>
      <c r="I14" s="107" t="s">
        <v>35</v>
      </c>
      <c r="J14" s="35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5" t="str">
        <f>IF('Rekapitulace stavby'!E11="","",'Rekapitulace stavby'!E11)</f>
        <v xml:space="preserve"> </v>
      </c>
      <c r="F15" s="43"/>
      <c r="G15" s="43"/>
      <c r="H15" s="43"/>
      <c r="I15" s="107" t="s">
        <v>37</v>
      </c>
      <c r="J15" s="35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06"/>
      <c r="J16" s="43"/>
      <c r="K16" s="46"/>
    </row>
    <row r="17" spans="2:11" s="1" customFormat="1" ht="14.45" customHeight="1">
      <c r="B17" s="42"/>
      <c r="C17" s="43"/>
      <c r="D17" s="37" t="s">
        <v>38</v>
      </c>
      <c r="E17" s="43"/>
      <c r="F17" s="43"/>
      <c r="G17" s="43"/>
      <c r="H17" s="43"/>
      <c r="I17" s="107" t="s">
        <v>35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07" t="s">
        <v>37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06"/>
      <c r="J19" s="43"/>
      <c r="K19" s="46"/>
    </row>
    <row r="20" spans="2:11" s="1" customFormat="1" ht="14.45" customHeight="1">
      <c r="B20" s="42"/>
      <c r="C20" s="43"/>
      <c r="D20" s="37" t="s">
        <v>40</v>
      </c>
      <c r="E20" s="43"/>
      <c r="F20" s="43"/>
      <c r="G20" s="43"/>
      <c r="H20" s="43"/>
      <c r="I20" s="107" t="s">
        <v>35</v>
      </c>
      <c r="J20" s="35" t="str">
        <f>IF('Rekapitulace stavby'!AN16="","",'Rekapitulace stavby'!AN16)</f>
        <v/>
      </c>
      <c r="K20" s="46"/>
    </row>
    <row r="21" spans="2:11" s="1" customFormat="1" ht="18" customHeight="1">
      <c r="B21" s="42"/>
      <c r="C21" s="43"/>
      <c r="D21" s="43"/>
      <c r="E21" s="35" t="str">
        <f>IF('Rekapitulace stavby'!E17="","",'Rekapitulace stavby'!E17)</f>
        <v xml:space="preserve"> </v>
      </c>
      <c r="F21" s="43"/>
      <c r="G21" s="43"/>
      <c r="H21" s="43"/>
      <c r="I21" s="107" t="s">
        <v>37</v>
      </c>
      <c r="J21" s="35" t="str">
        <f>IF('Rekapitulace stavby'!AN17="","",'Rekapitulace stavby'!AN17)</f>
        <v/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06"/>
      <c r="J22" s="43"/>
      <c r="K22" s="46"/>
    </row>
    <row r="23" spans="2:11" s="1" customFormat="1" ht="14.45" customHeight="1">
      <c r="B23" s="42"/>
      <c r="C23" s="43"/>
      <c r="D23" s="37" t="s">
        <v>42</v>
      </c>
      <c r="E23" s="43"/>
      <c r="F23" s="43"/>
      <c r="G23" s="43"/>
      <c r="H23" s="43"/>
      <c r="I23" s="106"/>
      <c r="J23" s="43"/>
      <c r="K23" s="46"/>
    </row>
    <row r="24" spans="2:11" s="6" customFormat="1" ht="16.5" customHeight="1">
      <c r="B24" s="109"/>
      <c r="C24" s="110"/>
      <c r="D24" s="110"/>
      <c r="E24" s="321" t="s">
        <v>5</v>
      </c>
      <c r="F24" s="321"/>
      <c r="G24" s="321"/>
      <c r="H24" s="321"/>
      <c r="I24" s="111"/>
      <c r="J24" s="110"/>
      <c r="K24" s="112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06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13"/>
      <c r="J26" s="69"/>
      <c r="K26" s="114"/>
    </row>
    <row r="27" spans="2:11" s="1" customFormat="1" ht="25.35" customHeight="1">
      <c r="B27" s="42"/>
      <c r="C27" s="43"/>
      <c r="D27" s="115" t="s">
        <v>44</v>
      </c>
      <c r="E27" s="43"/>
      <c r="F27" s="43"/>
      <c r="G27" s="43"/>
      <c r="H27" s="43"/>
      <c r="I27" s="106"/>
      <c r="J27" s="116">
        <f>ROUND(J82,2)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13"/>
      <c r="J28" s="69"/>
      <c r="K28" s="114"/>
    </row>
    <row r="29" spans="2:11" s="1" customFormat="1" ht="14.45" customHeight="1">
      <c r="B29" s="42"/>
      <c r="C29" s="43"/>
      <c r="D29" s="43"/>
      <c r="E29" s="43"/>
      <c r="F29" s="47" t="s">
        <v>46</v>
      </c>
      <c r="G29" s="43"/>
      <c r="H29" s="43"/>
      <c r="I29" s="117" t="s">
        <v>45</v>
      </c>
      <c r="J29" s="47" t="s">
        <v>47</v>
      </c>
      <c r="K29" s="46"/>
    </row>
    <row r="30" spans="2:11" s="1" customFormat="1" ht="14.45" customHeight="1">
      <c r="B30" s="42"/>
      <c r="C30" s="43"/>
      <c r="D30" s="50" t="s">
        <v>48</v>
      </c>
      <c r="E30" s="50" t="s">
        <v>49</v>
      </c>
      <c r="F30" s="118">
        <f>ROUND(SUM(BE82:BE99), 2)</f>
        <v>0</v>
      </c>
      <c r="G30" s="43"/>
      <c r="H30" s="43"/>
      <c r="I30" s="119">
        <v>0.21</v>
      </c>
      <c r="J30" s="118">
        <f>ROUND(ROUND((SUM(BE82:BE99)),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50</v>
      </c>
      <c r="F31" s="118">
        <f>ROUND(SUM(BF82:BF99), 2)</f>
        <v>0</v>
      </c>
      <c r="G31" s="43"/>
      <c r="H31" s="43"/>
      <c r="I31" s="119">
        <v>0.15</v>
      </c>
      <c r="J31" s="118">
        <f>ROUND(ROUND((SUM(BF82:BF99)),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51</v>
      </c>
      <c r="F32" s="118">
        <f>ROUND(SUM(BG82:BG99), 2)</f>
        <v>0</v>
      </c>
      <c r="G32" s="43"/>
      <c r="H32" s="43"/>
      <c r="I32" s="119">
        <v>0.21</v>
      </c>
      <c r="J32" s="118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52</v>
      </c>
      <c r="F33" s="118">
        <f>ROUND(SUM(BH82:BH99), 2)</f>
        <v>0</v>
      </c>
      <c r="G33" s="43"/>
      <c r="H33" s="43"/>
      <c r="I33" s="119">
        <v>0.15</v>
      </c>
      <c r="J33" s="118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53</v>
      </c>
      <c r="F34" s="118">
        <f>ROUND(SUM(BI82:BI99), 2)</f>
        <v>0</v>
      </c>
      <c r="G34" s="43"/>
      <c r="H34" s="43"/>
      <c r="I34" s="119">
        <v>0</v>
      </c>
      <c r="J34" s="118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06"/>
      <c r="J35" s="43"/>
      <c r="K35" s="46"/>
    </row>
    <row r="36" spans="2:11" s="1" customFormat="1" ht="25.35" customHeight="1">
      <c r="B36" s="42"/>
      <c r="C36" s="120"/>
      <c r="D36" s="121" t="s">
        <v>54</v>
      </c>
      <c r="E36" s="72"/>
      <c r="F36" s="72"/>
      <c r="G36" s="122" t="s">
        <v>55</v>
      </c>
      <c r="H36" s="123" t="s">
        <v>56</v>
      </c>
      <c r="I36" s="124"/>
      <c r="J36" s="125">
        <f>SUM(J27:J34)</f>
        <v>0</v>
      </c>
      <c r="K36" s="126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27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28"/>
      <c r="J41" s="61"/>
      <c r="K41" s="129"/>
    </row>
    <row r="42" spans="2:11" s="1" customFormat="1" ht="36.950000000000003" customHeight="1">
      <c r="B42" s="42"/>
      <c r="C42" s="30" t="s">
        <v>94</v>
      </c>
      <c r="D42" s="43"/>
      <c r="E42" s="43"/>
      <c r="F42" s="43"/>
      <c r="G42" s="43"/>
      <c r="H42" s="43"/>
      <c r="I42" s="106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06"/>
      <c r="J43" s="43"/>
      <c r="K43" s="46"/>
    </row>
    <row r="44" spans="2:11" s="1" customFormat="1" ht="14.45" customHeight="1">
      <c r="B44" s="42"/>
      <c r="C44" s="37" t="s">
        <v>19</v>
      </c>
      <c r="D44" s="43"/>
      <c r="E44" s="43"/>
      <c r="F44" s="43"/>
      <c r="G44" s="43"/>
      <c r="H44" s="43"/>
      <c r="I44" s="106"/>
      <c r="J44" s="43"/>
      <c r="K44" s="46"/>
    </row>
    <row r="45" spans="2:11" s="1" customFormat="1" ht="16.5" customHeight="1">
      <c r="B45" s="42"/>
      <c r="C45" s="43"/>
      <c r="D45" s="43"/>
      <c r="E45" s="356" t="str">
        <f>E7</f>
        <v>Výměna oken a oprava dvorní fasády objektu Štefánikova 17</v>
      </c>
      <c r="F45" s="357"/>
      <c r="G45" s="357"/>
      <c r="H45" s="357"/>
      <c r="I45" s="106"/>
      <c r="J45" s="43"/>
      <c r="K45" s="46"/>
    </row>
    <row r="46" spans="2:11" s="1" customFormat="1" ht="14.45" customHeight="1">
      <c r="B46" s="42"/>
      <c r="C46" s="37" t="s">
        <v>1813</v>
      </c>
      <c r="D46" s="43"/>
      <c r="E46" s="43"/>
      <c r="F46" s="43"/>
      <c r="G46" s="43"/>
      <c r="H46" s="43"/>
      <c r="I46" s="106"/>
      <c r="J46" s="43"/>
      <c r="K46" s="46"/>
    </row>
    <row r="47" spans="2:11" s="1" customFormat="1" ht="17.25" customHeight="1">
      <c r="B47" s="42"/>
      <c r="C47" s="43"/>
      <c r="D47" s="43"/>
      <c r="E47" s="351" t="str">
        <f>E9</f>
        <v>VRN - Vedlejší rozpočtové náklady</v>
      </c>
      <c r="F47" s="352"/>
      <c r="G47" s="352"/>
      <c r="H47" s="352"/>
      <c r="I47" s="106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06"/>
      <c r="J48" s="43"/>
      <c r="K48" s="46"/>
    </row>
    <row r="49" spans="2:47" s="1" customFormat="1" ht="18" customHeight="1">
      <c r="B49" s="42"/>
      <c r="C49" s="37" t="s">
        <v>26</v>
      </c>
      <c r="D49" s="43"/>
      <c r="E49" s="43"/>
      <c r="F49" s="35" t="str">
        <f>F12</f>
        <v>Štefánikova 17, Praha 5</v>
      </c>
      <c r="G49" s="43"/>
      <c r="H49" s="43"/>
      <c r="I49" s="107" t="s">
        <v>28</v>
      </c>
      <c r="J49" s="108" t="str">
        <f>IF(J12="","",J12)</f>
        <v>1. 6. 2018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06"/>
      <c r="J50" s="43"/>
      <c r="K50" s="46"/>
    </row>
    <row r="51" spans="2:47" s="1" customFormat="1">
      <c r="B51" s="42"/>
      <c r="C51" s="37" t="s">
        <v>34</v>
      </c>
      <c r="D51" s="43"/>
      <c r="E51" s="43"/>
      <c r="F51" s="35" t="str">
        <f>E15</f>
        <v xml:space="preserve"> </v>
      </c>
      <c r="G51" s="43"/>
      <c r="H51" s="43"/>
      <c r="I51" s="107" t="s">
        <v>40</v>
      </c>
      <c r="J51" s="321" t="str">
        <f>E21</f>
        <v xml:space="preserve"> </v>
      </c>
      <c r="K51" s="46"/>
    </row>
    <row r="52" spans="2:47" s="1" customFormat="1" ht="14.45" customHeight="1">
      <c r="B52" s="42"/>
      <c r="C52" s="37" t="s">
        <v>38</v>
      </c>
      <c r="D52" s="43"/>
      <c r="E52" s="43"/>
      <c r="F52" s="35" t="str">
        <f>IF(E18="","",E18)</f>
        <v/>
      </c>
      <c r="G52" s="43"/>
      <c r="H52" s="43"/>
      <c r="I52" s="106"/>
      <c r="J52" s="35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06"/>
      <c r="J53" s="43"/>
      <c r="K53" s="46"/>
    </row>
    <row r="54" spans="2:47" s="1" customFormat="1" ht="29.25" customHeight="1">
      <c r="B54" s="42"/>
      <c r="C54" s="130" t="s">
        <v>95</v>
      </c>
      <c r="D54" s="120"/>
      <c r="E54" s="120"/>
      <c r="F54" s="120"/>
      <c r="G54" s="120"/>
      <c r="H54" s="120"/>
      <c r="I54" s="131"/>
      <c r="J54" s="132" t="s">
        <v>96</v>
      </c>
      <c r="K54" s="133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06"/>
      <c r="J55" s="43"/>
      <c r="K55" s="46"/>
    </row>
    <row r="56" spans="2:47" s="1" customFormat="1" ht="29.25" customHeight="1">
      <c r="B56" s="42"/>
      <c r="C56" s="134" t="s">
        <v>97</v>
      </c>
      <c r="D56" s="43"/>
      <c r="E56" s="43"/>
      <c r="F56" s="43"/>
      <c r="G56" s="43"/>
      <c r="H56" s="43"/>
      <c r="I56" s="106"/>
      <c r="J56" s="116">
        <f>J82</f>
        <v>0</v>
      </c>
      <c r="K56" s="46"/>
      <c r="AU56" s="24" t="s">
        <v>98</v>
      </c>
    </row>
    <row r="57" spans="2:47" s="7" customFormat="1" ht="24.95" customHeight="1">
      <c r="B57" s="135"/>
      <c r="C57" s="136"/>
      <c r="D57" s="137" t="s">
        <v>1814</v>
      </c>
      <c r="E57" s="138"/>
      <c r="F57" s="138"/>
      <c r="G57" s="138"/>
      <c r="H57" s="138"/>
      <c r="I57" s="139"/>
      <c r="J57" s="140">
        <f>J83</f>
        <v>0</v>
      </c>
      <c r="K57" s="141"/>
    </row>
    <row r="58" spans="2:47" s="8" customFormat="1" ht="19.899999999999999" customHeight="1">
      <c r="B58" s="142"/>
      <c r="C58" s="143"/>
      <c r="D58" s="144" t="s">
        <v>1815</v>
      </c>
      <c r="E58" s="145"/>
      <c r="F58" s="145"/>
      <c r="G58" s="145"/>
      <c r="H58" s="145"/>
      <c r="I58" s="146"/>
      <c r="J58" s="147">
        <f>J84</f>
        <v>0</v>
      </c>
      <c r="K58" s="148"/>
    </row>
    <row r="59" spans="2:47" s="8" customFormat="1" ht="19.899999999999999" customHeight="1">
      <c r="B59" s="142"/>
      <c r="C59" s="143"/>
      <c r="D59" s="144" t="s">
        <v>1816</v>
      </c>
      <c r="E59" s="145"/>
      <c r="F59" s="145"/>
      <c r="G59" s="145"/>
      <c r="H59" s="145"/>
      <c r="I59" s="146"/>
      <c r="J59" s="147">
        <f>J88</f>
        <v>0</v>
      </c>
      <c r="K59" s="148"/>
    </row>
    <row r="60" spans="2:47" s="8" customFormat="1" ht="19.899999999999999" customHeight="1">
      <c r="B60" s="142"/>
      <c r="C60" s="143"/>
      <c r="D60" s="144" t="s">
        <v>1817</v>
      </c>
      <c r="E60" s="145"/>
      <c r="F60" s="145"/>
      <c r="G60" s="145"/>
      <c r="H60" s="145"/>
      <c r="I60" s="146"/>
      <c r="J60" s="147">
        <f>J92</f>
        <v>0</v>
      </c>
      <c r="K60" s="148"/>
    </row>
    <row r="61" spans="2:47" s="8" customFormat="1" ht="19.899999999999999" customHeight="1">
      <c r="B61" s="142"/>
      <c r="C61" s="143"/>
      <c r="D61" s="144" t="s">
        <v>1818</v>
      </c>
      <c r="E61" s="145"/>
      <c r="F61" s="145"/>
      <c r="G61" s="145"/>
      <c r="H61" s="145"/>
      <c r="I61" s="146"/>
      <c r="J61" s="147">
        <f>J94</f>
        <v>0</v>
      </c>
      <c r="K61" s="148"/>
    </row>
    <row r="62" spans="2:47" s="8" customFormat="1" ht="19.899999999999999" customHeight="1">
      <c r="B62" s="142"/>
      <c r="C62" s="143"/>
      <c r="D62" s="144" t="s">
        <v>1819</v>
      </c>
      <c r="E62" s="145"/>
      <c r="F62" s="145"/>
      <c r="G62" s="145"/>
      <c r="H62" s="145"/>
      <c r="I62" s="146"/>
      <c r="J62" s="147">
        <f>J98</f>
        <v>0</v>
      </c>
      <c r="K62" s="148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06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27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28"/>
      <c r="J68" s="61"/>
      <c r="K68" s="61"/>
      <c r="L68" s="42"/>
    </row>
    <row r="69" spans="2:12" s="1" customFormat="1" ht="36.950000000000003" customHeight="1">
      <c r="B69" s="42"/>
      <c r="C69" s="62" t="s">
        <v>116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16.5" customHeight="1">
      <c r="B72" s="42"/>
      <c r="E72" s="358" t="str">
        <f>E7</f>
        <v>Výměna oken a oprava dvorní fasády objektu Štefánikova 17</v>
      </c>
      <c r="F72" s="359"/>
      <c r="G72" s="359"/>
      <c r="H72" s="359"/>
      <c r="L72" s="42"/>
    </row>
    <row r="73" spans="2:12" s="1" customFormat="1" ht="14.45" customHeight="1">
      <c r="B73" s="42"/>
      <c r="C73" s="64" t="s">
        <v>1813</v>
      </c>
      <c r="L73" s="42"/>
    </row>
    <row r="74" spans="2:12" s="1" customFormat="1" ht="17.25" customHeight="1">
      <c r="B74" s="42"/>
      <c r="E74" s="332" t="str">
        <f>E9</f>
        <v>VRN - Vedlejší rozpočtové náklady</v>
      </c>
      <c r="F74" s="354"/>
      <c r="G74" s="354"/>
      <c r="H74" s="354"/>
      <c r="L74" s="42"/>
    </row>
    <row r="75" spans="2:12" s="1" customFormat="1" ht="6.95" customHeight="1">
      <c r="B75" s="42"/>
      <c r="L75" s="42"/>
    </row>
    <row r="76" spans="2:12" s="1" customFormat="1" ht="18" customHeight="1">
      <c r="B76" s="42"/>
      <c r="C76" s="64" t="s">
        <v>26</v>
      </c>
      <c r="F76" s="149" t="str">
        <f>F12</f>
        <v>Štefánikova 17, Praha 5</v>
      </c>
      <c r="I76" s="150" t="s">
        <v>28</v>
      </c>
      <c r="J76" s="68" t="str">
        <f>IF(J12="","",J12)</f>
        <v>1. 6. 2018</v>
      </c>
      <c r="L76" s="42"/>
    </row>
    <row r="77" spans="2:12" s="1" customFormat="1" ht="6.95" customHeight="1">
      <c r="B77" s="42"/>
      <c r="L77" s="42"/>
    </row>
    <row r="78" spans="2:12" s="1" customFormat="1">
      <c r="B78" s="42"/>
      <c r="C78" s="64" t="s">
        <v>34</v>
      </c>
      <c r="F78" s="149" t="str">
        <f>E15</f>
        <v xml:space="preserve"> </v>
      </c>
      <c r="I78" s="150" t="s">
        <v>40</v>
      </c>
      <c r="J78" s="149" t="str">
        <f>E21</f>
        <v xml:space="preserve"> </v>
      </c>
      <c r="L78" s="42"/>
    </row>
    <row r="79" spans="2:12" s="1" customFormat="1" ht="14.45" customHeight="1">
      <c r="B79" s="42"/>
      <c r="C79" s="64" t="s">
        <v>38</v>
      </c>
      <c r="F79" s="149" t="str">
        <f>IF(E18="","",E18)</f>
        <v/>
      </c>
      <c r="L79" s="42"/>
    </row>
    <row r="80" spans="2:12" s="1" customFormat="1" ht="10.35" customHeight="1">
      <c r="B80" s="42"/>
      <c r="L80" s="42"/>
    </row>
    <row r="81" spans="2:65" s="9" customFormat="1" ht="29.25" customHeight="1">
      <c r="B81" s="151"/>
      <c r="C81" s="152" t="s">
        <v>117</v>
      </c>
      <c r="D81" s="153" t="s">
        <v>63</v>
      </c>
      <c r="E81" s="153" t="s">
        <v>59</v>
      </c>
      <c r="F81" s="153" t="s">
        <v>118</v>
      </c>
      <c r="G81" s="153" t="s">
        <v>119</v>
      </c>
      <c r="H81" s="153" t="s">
        <v>120</v>
      </c>
      <c r="I81" s="154" t="s">
        <v>121</v>
      </c>
      <c r="J81" s="153" t="s">
        <v>96</v>
      </c>
      <c r="K81" s="155" t="s">
        <v>122</v>
      </c>
      <c r="L81" s="151"/>
      <c r="M81" s="74" t="s">
        <v>123</v>
      </c>
      <c r="N81" s="75" t="s">
        <v>48</v>
      </c>
      <c r="O81" s="75" t="s">
        <v>124</v>
      </c>
      <c r="P81" s="75" t="s">
        <v>125</v>
      </c>
      <c r="Q81" s="75" t="s">
        <v>126</v>
      </c>
      <c r="R81" s="75" t="s">
        <v>127</v>
      </c>
      <c r="S81" s="75" t="s">
        <v>128</v>
      </c>
      <c r="T81" s="76" t="s">
        <v>129</v>
      </c>
    </row>
    <row r="82" spans="2:65" s="1" customFormat="1" ht="29.25" customHeight="1">
      <c r="B82" s="42"/>
      <c r="C82" s="78" t="s">
        <v>97</v>
      </c>
      <c r="J82" s="156">
        <f>BK82</f>
        <v>0</v>
      </c>
      <c r="L82" s="42"/>
      <c r="M82" s="77"/>
      <c r="N82" s="69"/>
      <c r="O82" s="69"/>
      <c r="P82" s="157">
        <f>P83</f>
        <v>0</v>
      </c>
      <c r="Q82" s="69"/>
      <c r="R82" s="157">
        <f>R83</f>
        <v>0</v>
      </c>
      <c r="S82" s="69"/>
      <c r="T82" s="158">
        <f>T83</f>
        <v>0</v>
      </c>
      <c r="AT82" s="24" t="s">
        <v>77</v>
      </c>
      <c r="AU82" s="24" t="s">
        <v>98</v>
      </c>
      <c r="BK82" s="159">
        <f>BK83</f>
        <v>0</v>
      </c>
    </row>
    <row r="83" spans="2:65" s="10" customFormat="1" ht="37.35" customHeight="1">
      <c r="B83" s="160"/>
      <c r="D83" s="161" t="s">
        <v>77</v>
      </c>
      <c r="E83" s="162" t="s">
        <v>84</v>
      </c>
      <c r="F83" s="162" t="s">
        <v>85</v>
      </c>
      <c r="I83" s="163"/>
      <c r="J83" s="164">
        <f>BK83</f>
        <v>0</v>
      </c>
      <c r="L83" s="160"/>
      <c r="M83" s="165"/>
      <c r="N83" s="166"/>
      <c r="O83" s="166"/>
      <c r="P83" s="167">
        <f>P84+P88+P92+P94+P98</f>
        <v>0</v>
      </c>
      <c r="Q83" s="166"/>
      <c r="R83" s="167">
        <f>R84+R88+R92+R94+R98</f>
        <v>0</v>
      </c>
      <c r="S83" s="166"/>
      <c r="T83" s="168">
        <f>T84+T88+T92+T94+T98</f>
        <v>0</v>
      </c>
      <c r="AR83" s="161" t="s">
        <v>231</v>
      </c>
      <c r="AT83" s="169" t="s">
        <v>77</v>
      </c>
      <c r="AU83" s="169" t="s">
        <v>78</v>
      </c>
      <c r="AY83" s="161" t="s">
        <v>132</v>
      </c>
      <c r="BK83" s="170">
        <f>BK84+BK88+BK92+BK94+BK98</f>
        <v>0</v>
      </c>
    </row>
    <row r="84" spans="2:65" s="10" customFormat="1" ht="19.899999999999999" customHeight="1">
      <c r="B84" s="160"/>
      <c r="D84" s="161" t="s">
        <v>77</v>
      </c>
      <c r="E84" s="171" t="s">
        <v>1820</v>
      </c>
      <c r="F84" s="171" t="s">
        <v>1821</v>
      </c>
      <c r="I84" s="163"/>
      <c r="J84" s="172">
        <f>BK84</f>
        <v>0</v>
      </c>
      <c r="L84" s="160"/>
      <c r="M84" s="165"/>
      <c r="N84" s="166"/>
      <c r="O84" s="166"/>
      <c r="P84" s="167">
        <f>SUM(P85:P87)</f>
        <v>0</v>
      </c>
      <c r="Q84" s="166"/>
      <c r="R84" s="167">
        <f>SUM(R85:R87)</f>
        <v>0</v>
      </c>
      <c r="S84" s="166"/>
      <c r="T84" s="168">
        <f>SUM(T85:T87)</f>
        <v>0</v>
      </c>
      <c r="AR84" s="161" t="s">
        <v>231</v>
      </c>
      <c r="AT84" s="169" t="s">
        <v>77</v>
      </c>
      <c r="AU84" s="169" t="s">
        <v>25</v>
      </c>
      <c r="AY84" s="161" t="s">
        <v>132</v>
      </c>
      <c r="BK84" s="170">
        <f>SUM(BK85:BK87)</f>
        <v>0</v>
      </c>
    </row>
    <row r="85" spans="2:65" s="1" customFormat="1" ht="25.5" customHeight="1">
      <c r="B85" s="173"/>
      <c r="C85" s="174" t="s">
        <v>25</v>
      </c>
      <c r="D85" s="174" t="s">
        <v>135</v>
      </c>
      <c r="E85" s="175" t="s">
        <v>1822</v>
      </c>
      <c r="F85" s="176" t="s">
        <v>1823</v>
      </c>
      <c r="G85" s="177" t="s">
        <v>163</v>
      </c>
      <c r="H85" s="178">
        <v>1</v>
      </c>
      <c r="I85" s="179"/>
      <c r="J85" s="180">
        <f>ROUND(I85*H85,2)</f>
        <v>0</v>
      </c>
      <c r="K85" s="176" t="s">
        <v>5</v>
      </c>
      <c r="L85" s="42"/>
      <c r="M85" s="181" t="s">
        <v>5</v>
      </c>
      <c r="N85" s="182" t="s">
        <v>49</v>
      </c>
      <c r="O85" s="43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4" t="s">
        <v>1824</v>
      </c>
      <c r="AT85" s="24" t="s">
        <v>135</v>
      </c>
      <c r="AU85" s="24" t="s">
        <v>87</v>
      </c>
      <c r="AY85" s="24" t="s">
        <v>132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4" t="s">
        <v>25</v>
      </c>
      <c r="BK85" s="185">
        <f>ROUND(I85*H85,2)</f>
        <v>0</v>
      </c>
      <c r="BL85" s="24" t="s">
        <v>1824</v>
      </c>
      <c r="BM85" s="24" t="s">
        <v>1825</v>
      </c>
    </row>
    <row r="86" spans="2:65" s="1" customFormat="1" ht="25.5" customHeight="1">
      <c r="B86" s="173"/>
      <c r="C86" s="174" t="s">
        <v>87</v>
      </c>
      <c r="D86" s="174" t="s">
        <v>135</v>
      </c>
      <c r="E86" s="175" t="s">
        <v>1826</v>
      </c>
      <c r="F86" s="176" t="s">
        <v>1827</v>
      </c>
      <c r="G86" s="177" t="s">
        <v>163</v>
      </c>
      <c r="H86" s="178">
        <v>1</v>
      </c>
      <c r="I86" s="179"/>
      <c r="J86" s="180">
        <f>ROUND(I86*H86,2)</f>
        <v>0</v>
      </c>
      <c r="K86" s="176" t="s">
        <v>5</v>
      </c>
      <c r="L86" s="42"/>
      <c r="M86" s="181" t="s">
        <v>5</v>
      </c>
      <c r="N86" s="182" t="s">
        <v>49</v>
      </c>
      <c r="O86" s="4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4" t="s">
        <v>1824</v>
      </c>
      <c r="AT86" s="24" t="s">
        <v>135</v>
      </c>
      <c r="AU86" s="24" t="s">
        <v>87</v>
      </c>
      <c r="AY86" s="24" t="s">
        <v>132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4" t="s">
        <v>25</v>
      </c>
      <c r="BK86" s="185">
        <f>ROUND(I86*H86,2)</f>
        <v>0</v>
      </c>
      <c r="BL86" s="24" t="s">
        <v>1824</v>
      </c>
      <c r="BM86" s="24" t="s">
        <v>1828</v>
      </c>
    </row>
    <row r="87" spans="2:65" s="1" customFormat="1" ht="16.5" customHeight="1">
      <c r="B87" s="173"/>
      <c r="C87" s="174" t="s">
        <v>151</v>
      </c>
      <c r="D87" s="174" t="s">
        <v>135</v>
      </c>
      <c r="E87" s="175" t="s">
        <v>1829</v>
      </c>
      <c r="F87" s="176" t="s">
        <v>1830</v>
      </c>
      <c r="G87" s="177" t="s">
        <v>163</v>
      </c>
      <c r="H87" s="178">
        <v>1</v>
      </c>
      <c r="I87" s="179"/>
      <c r="J87" s="180">
        <f>ROUND(I87*H87,2)</f>
        <v>0</v>
      </c>
      <c r="K87" s="176" t="s">
        <v>5</v>
      </c>
      <c r="L87" s="42"/>
      <c r="M87" s="181" t="s">
        <v>5</v>
      </c>
      <c r="N87" s="182" t="s">
        <v>49</v>
      </c>
      <c r="O87" s="4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4" t="s">
        <v>1824</v>
      </c>
      <c r="AT87" s="24" t="s">
        <v>135</v>
      </c>
      <c r="AU87" s="24" t="s">
        <v>87</v>
      </c>
      <c r="AY87" s="24" t="s">
        <v>132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4" t="s">
        <v>25</v>
      </c>
      <c r="BK87" s="185">
        <f>ROUND(I87*H87,2)</f>
        <v>0</v>
      </c>
      <c r="BL87" s="24" t="s">
        <v>1824</v>
      </c>
      <c r="BM87" s="24" t="s">
        <v>1831</v>
      </c>
    </row>
    <row r="88" spans="2:65" s="10" customFormat="1" ht="29.85" customHeight="1">
      <c r="B88" s="160"/>
      <c r="D88" s="161" t="s">
        <v>77</v>
      </c>
      <c r="E88" s="171" t="s">
        <v>1832</v>
      </c>
      <c r="F88" s="171" t="s">
        <v>1833</v>
      </c>
      <c r="I88" s="163"/>
      <c r="J88" s="172">
        <f>BK88</f>
        <v>0</v>
      </c>
      <c r="L88" s="160"/>
      <c r="M88" s="165"/>
      <c r="N88" s="166"/>
      <c r="O88" s="166"/>
      <c r="P88" s="167">
        <f>SUM(P89:P91)</f>
        <v>0</v>
      </c>
      <c r="Q88" s="166"/>
      <c r="R88" s="167">
        <f>SUM(R89:R91)</f>
        <v>0</v>
      </c>
      <c r="S88" s="166"/>
      <c r="T88" s="168">
        <f>SUM(T89:T91)</f>
        <v>0</v>
      </c>
      <c r="AR88" s="161" t="s">
        <v>231</v>
      </c>
      <c r="AT88" s="169" t="s">
        <v>77</v>
      </c>
      <c r="AU88" s="169" t="s">
        <v>25</v>
      </c>
      <c r="AY88" s="161" t="s">
        <v>132</v>
      </c>
      <c r="BK88" s="170">
        <f>SUM(BK89:BK91)</f>
        <v>0</v>
      </c>
    </row>
    <row r="89" spans="2:65" s="1" customFormat="1" ht="16.5" customHeight="1">
      <c r="B89" s="173"/>
      <c r="C89" s="174" t="s">
        <v>139</v>
      </c>
      <c r="D89" s="174" t="s">
        <v>135</v>
      </c>
      <c r="E89" s="175" t="s">
        <v>1834</v>
      </c>
      <c r="F89" s="176" t="s">
        <v>1835</v>
      </c>
      <c r="G89" s="177" t="s">
        <v>163</v>
      </c>
      <c r="H89" s="178">
        <v>1</v>
      </c>
      <c r="I89" s="179"/>
      <c r="J89" s="180">
        <f>ROUND(I89*H89,2)</f>
        <v>0</v>
      </c>
      <c r="K89" s="176" t="s">
        <v>5</v>
      </c>
      <c r="L89" s="42"/>
      <c r="M89" s="181" t="s">
        <v>5</v>
      </c>
      <c r="N89" s="182" t="s">
        <v>49</v>
      </c>
      <c r="O89" s="4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1824</v>
      </c>
      <c r="AT89" s="24" t="s">
        <v>135</v>
      </c>
      <c r="AU89" s="24" t="s">
        <v>87</v>
      </c>
      <c r="AY89" s="24" t="s">
        <v>132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25</v>
      </c>
      <c r="BK89" s="185">
        <f>ROUND(I89*H89,2)</f>
        <v>0</v>
      </c>
      <c r="BL89" s="24" t="s">
        <v>1824</v>
      </c>
      <c r="BM89" s="24" t="s">
        <v>1836</v>
      </c>
    </row>
    <row r="90" spans="2:65" s="1" customFormat="1" ht="16.5" customHeight="1">
      <c r="B90" s="173"/>
      <c r="C90" s="174" t="s">
        <v>328</v>
      </c>
      <c r="D90" s="174" t="s">
        <v>135</v>
      </c>
      <c r="E90" s="175" t="s">
        <v>1837</v>
      </c>
      <c r="F90" s="176" t="s">
        <v>1838</v>
      </c>
      <c r="G90" s="177" t="s">
        <v>163</v>
      </c>
      <c r="H90" s="178">
        <v>1</v>
      </c>
      <c r="I90" s="179"/>
      <c r="J90" s="180">
        <f>ROUND(I90*H90,2)</f>
        <v>0</v>
      </c>
      <c r="K90" s="176" t="s">
        <v>5</v>
      </c>
      <c r="L90" s="42"/>
      <c r="M90" s="181" t="s">
        <v>5</v>
      </c>
      <c r="N90" s="182" t="s">
        <v>49</v>
      </c>
      <c r="O90" s="4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4" t="s">
        <v>1824</v>
      </c>
      <c r="AT90" s="24" t="s">
        <v>135</v>
      </c>
      <c r="AU90" s="24" t="s">
        <v>87</v>
      </c>
      <c r="AY90" s="24" t="s">
        <v>132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25</v>
      </c>
      <c r="BK90" s="185">
        <f>ROUND(I90*H90,2)</f>
        <v>0</v>
      </c>
      <c r="BL90" s="24" t="s">
        <v>1824</v>
      </c>
      <c r="BM90" s="24" t="s">
        <v>1839</v>
      </c>
    </row>
    <row r="91" spans="2:65" s="1" customFormat="1" ht="38.25" customHeight="1">
      <c r="B91" s="173"/>
      <c r="C91" s="174" t="s">
        <v>231</v>
      </c>
      <c r="D91" s="174" t="s">
        <v>135</v>
      </c>
      <c r="E91" s="175" t="s">
        <v>1840</v>
      </c>
      <c r="F91" s="176" t="s">
        <v>1841</v>
      </c>
      <c r="G91" s="177" t="s">
        <v>163</v>
      </c>
      <c r="H91" s="178">
        <v>1</v>
      </c>
      <c r="I91" s="179"/>
      <c r="J91" s="180">
        <f>ROUND(I91*H91,2)</f>
        <v>0</v>
      </c>
      <c r="K91" s="176" t="s">
        <v>5</v>
      </c>
      <c r="L91" s="42"/>
      <c r="M91" s="181" t="s">
        <v>5</v>
      </c>
      <c r="N91" s="182" t="s">
        <v>49</v>
      </c>
      <c r="O91" s="43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4" t="s">
        <v>1824</v>
      </c>
      <c r="AT91" s="24" t="s">
        <v>135</v>
      </c>
      <c r="AU91" s="24" t="s">
        <v>87</v>
      </c>
      <c r="AY91" s="24" t="s">
        <v>132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25</v>
      </c>
      <c r="BK91" s="185">
        <f>ROUND(I91*H91,2)</f>
        <v>0</v>
      </c>
      <c r="BL91" s="24" t="s">
        <v>1824</v>
      </c>
      <c r="BM91" s="24" t="s">
        <v>1842</v>
      </c>
    </row>
    <row r="92" spans="2:65" s="10" customFormat="1" ht="29.85" customHeight="1">
      <c r="B92" s="160"/>
      <c r="D92" s="161" t="s">
        <v>77</v>
      </c>
      <c r="E92" s="171" t="s">
        <v>1843</v>
      </c>
      <c r="F92" s="171" t="s">
        <v>1844</v>
      </c>
      <c r="I92" s="163"/>
      <c r="J92" s="172">
        <f>BK92</f>
        <v>0</v>
      </c>
      <c r="L92" s="160"/>
      <c r="M92" s="165"/>
      <c r="N92" s="166"/>
      <c r="O92" s="166"/>
      <c r="P92" s="167">
        <f>P93</f>
        <v>0</v>
      </c>
      <c r="Q92" s="166"/>
      <c r="R92" s="167">
        <f>R93</f>
        <v>0</v>
      </c>
      <c r="S92" s="166"/>
      <c r="T92" s="168">
        <f>T93</f>
        <v>0</v>
      </c>
      <c r="AR92" s="161" t="s">
        <v>231</v>
      </c>
      <c r="AT92" s="169" t="s">
        <v>77</v>
      </c>
      <c r="AU92" s="169" t="s">
        <v>25</v>
      </c>
      <c r="AY92" s="161" t="s">
        <v>132</v>
      </c>
      <c r="BK92" s="170">
        <f>BK93</f>
        <v>0</v>
      </c>
    </row>
    <row r="93" spans="2:65" s="1" customFormat="1" ht="16.5" customHeight="1">
      <c r="B93" s="173"/>
      <c r="C93" s="174" t="s">
        <v>133</v>
      </c>
      <c r="D93" s="174" t="s">
        <v>135</v>
      </c>
      <c r="E93" s="175" t="s">
        <v>1845</v>
      </c>
      <c r="F93" s="176" t="s">
        <v>1846</v>
      </c>
      <c r="G93" s="177" t="s">
        <v>163</v>
      </c>
      <c r="H93" s="178">
        <v>1</v>
      </c>
      <c r="I93" s="179"/>
      <c r="J93" s="180">
        <f>ROUND(I93*H93,2)</f>
        <v>0</v>
      </c>
      <c r="K93" s="176" t="s">
        <v>5</v>
      </c>
      <c r="L93" s="42"/>
      <c r="M93" s="181" t="s">
        <v>5</v>
      </c>
      <c r="N93" s="182" t="s">
        <v>49</v>
      </c>
      <c r="O93" s="43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4" t="s">
        <v>1824</v>
      </c>
      <c r="AT93" s="24" t="s">
        <v>135</v>
      </c>
      <c r="AU93" s="24" t="s">
        <v>87</v>
      </c>
      <c r="AY93" s="24" t="s">
        <v>132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4" t="s">
        <v>25</v>
      </c>
      <c r="BK93" s="185">
        <f>ROUND(I93*H93,2)</f>
        <v>0</v>
      </c>
      <c r="BL93" s="24" t="s">
        <v>1824</v>
      </c>
      <c r="BM93" s="24" t="s">
        <v>1847</v>
      </c>
    </row>
    <row r="94" spans="2:65" s="10" customFormat="1" ht="29.85" customHeight="1">
      <c r="B94" s="160"/>
      <c r="D94" s="161" t="s">
        <v>77</v>
      </c>
      <c r="E94" s="171" t="s">
        <v>1848</v>
      </c>
      <c r="F94" s="171" t="s">
        <v>1849</v>
      </c>
      <c r="I94" s="163"/>
      <c r="J94" s="172">
        <f>BK94</f>
        <v>0</v>
      </c>
      <c r="L94" s="160"/>
      <c r="M94" s="165"/>
      <c r="N94" s="166"/>
      <c r="O94" s="166"/>
      <c r="P94" s="167">
        <f>SUM(P95:P97)</f>
        <v>0</v>
      </c>
      <c r="Q94" s="166"/>
      <c r="R94" s="167">
        <f>SUM(R95:R97)</f>
        <v>0</v>
      </c>
      <c r="S94" s="166"/>
      <c r="T94" s="168">
        <f>SUM(T95:T97)</f>
        <v>0</v>
      </c>
      <c r="AR94" s="161" t="s">
        <v>231</v>
      </c>
      <c r="AT94" s="169" t="s">
        <v>77</v>
      </c>
      <c r="AU94" s="169" t="s">
        <v>25</v>
      </c>
      <c r="AY94" s="161" t="s">
        <v>132</v>
      </c>
      <c r="BK94" s="170">
        <f>SUM(BK95:BK97)</f>
        <v>0</v>
      </c>
    </row>
    <row r="95" spans="2:65" s="1" customFormat="1" ht="16.5" customHeight="1">
      <c r="B95" s="173"/>
      <c r="C95" s="174" t="s">
        <v>243</v>
      </c>
      <c r="D95" s="174" t="s">
        <v>135</v>
      </c>
      <c r="E95" s="175" t="s">
        <v>1850</v>
      </c>
      <c r="F95" s="176" t="s">
        <v>1851</v>
      </c>
      <c r="G95" s="177" t="s">
        <v>163</v>
      </c>
      <c r="H95" s="178">
        <v>1</v>
      </c>
      <c r="I95" s="179"/>
      <c r="J95" s="180">
        <f>ROUND(I95*H95,2)</f>
        <v>0</v>
      </c>
      <c r="K95" s="176" t="s">
        <v>5</v>
      </c>
      <c r="L95" s="42"/>
      <c r="M95" s="181" t="s">
        <v>5</v>
      </c>
      <c r="N95" s="182" t="s">
        <v>49</v>
      </c>
      <c r="O95" s="43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4" t="s">
        <v>1824</v>
      </c>
      <c r="AT95" s="24" t="s">
        <v>135</v>
      </c>
      <c r="AU95" s="24" t="s">
        <v>87</v>
      </c>
      <c r="AY95" s="24" t="s">
        <v>132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25</v>
      </c>
      <c r="BK95" s="185">
        <f>ROUND(I95*H95,2)</f>
        <v>0</v>
      </c>
      <c r="BL95" s="24" t="s">
        <v>1824</v>
      </c>
      <c r="BM95" s="24" t="s">
        <v>1852</v>
      </c>
    </row>
    <row r="96" spans="2:65" s="1" customFormat="1" ht="16.5" customHeight="1">
      <c r="B96" s="173"/>
      <c r="C96" s="174" t="s">
        <v>266</v>
      </c>
      <c r="D96" s="174" t="s">
        <v>135</v>
      </c>
      <c r="E96" s="175" t="s">
        <v>1853</v>
      </c>
      <c r="F96" s="176" t="s">
        <v>1854</v>
      </c>
      <c r="G96" s="177" t="s">
        <v>163</v>
      </c>
      <c r="H96" s="178">
        <v>1</v>
      </c>
      <c r="I96" s="179"/>
      <c r="J96" s="180">
        <f>ROUND(I96*H96,2)</f>
        <v>0</v>
      </c>
      <c r="K96" s="176" t="s">
        <v>5</v>
      </c>
      <c r="L96" s="42"/>
      <c r="M96" s="181" t="s">
        <v>5</v>
      </c>
      <c r="N96" s="182" t="s">
        <v>49</v>
      </c>
      <c r="O96" s="43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AR96" s="24" t="s">
        <v>1824</v>
      </c>
      <c r="AT96" s="24" t="s">
        <v>135</v>
      </c>
      <c r="AU96" s="24" t="s">
        <v>87</v>
      </c>
      <c r="AY96" s="24" t="s">
        <v>132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4" t="s">
        <v>25</v>
      </c>
      <c r="BK96" s="185">
        <f>ROUND(I96*H96,2)</f>
        <v>0</v>
      </c>
      <c r="BL96" s="24" t="s">
        <v>1824</v>
      </c>
      <c r="BM96" s="24" t="s">
        <v>1855</v>
      </c>
    </row>
    <row r="97" spans="2:65" s="1" customFormat="1" ht="25.5" customHeight="1">
      <c r="B97" s="173"/>
      <c r="C97" s="174" t="s">
        <v>276</v>
      </c>
      <c r="D97" s="174" t="s">
        <v>135</v>
      </c>
      <c r="E97" s="175" t="s">
        <v>1856</v>
      </c>
      <c r="F97" s="176" t="s">
        <v>1857</v>
      </c>
      <c r="G97" s="177" t="s">
        <v>163</v>
      </c>
      <c r="H97" s="178">
        <v>1</v>
      </c>
      <c r="I97" s="179"/>
      <c r="J97" s="180">
        <f>ROUND(I97*H97,2)</f>
        <v>0</v>
      </c>
      <c r="K97" s="176" t="s">
        <v>5</v>
      </c>
      <c r="L97" s="42"/>
      <c r="M97" s="181" t="s">
        <v>5</v>
      </c>
      <c r="N97" s="182" t="s">
        <v>49</v>
      </c>
      <c r="O97" s="43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4" t="s">
        <v>1824</v>
      </c>
      <c r="AT97" s="24" t="s">
        <v>135</v>
      </c>
      <c r="AU97" s="24" t="s">
        <v>87</v>
      </c>
      <c r="AY97" s="24" t="s">
        <v>132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4" t="s">
        <v>25</v>
      </c>
      <c r="BK97" s="185">
        <f>ROUND(I97*H97,2)</f>
        <v>0</v>
      </c>
      <c r="BL97" s="24" t="s">
        <v>1824</v>
      </c>
      <c r="BM97" s="24" t="s">
        <v>1858</v>
      </c>
    </row>
    <row r="98" spans="2:65" s="10" customFormat="1" ht="29.85" customHeight="1">
      <c r="B98" s="160"/>
      <c r="D98" s="161" t="s">
        <v>77</v>
      </c>
      <c r="E98" s="171" t="s">
        <v>1859</v>
      </c>
      <c r="F98" s="171" t="s">
        <v>1860</v>
      </c>
      <c r="I98" s="163"/>
      <c r="J98" s="172">
        <f>BK98</f>
        <v>0</v>
      </c>
      <c r="L98" s="160"/>
      <c r="M98" s="165"/>
      <c r="N98" s="166"/>
      <c r="O98" s="166"/>
      <c r="P98" s="167">
        <f>P99</f>
        <v>0</v>
      </c>
      <c r="Q98" s="166"/>
      <c r="R98" s="167">
        <f>R99</f>
        <v>0</v>
      </c>
      <c r="S98" s="166"/>
      <c r="T98" s="168">
        <f>T99</f>
        <v>0</v>
      </c>
      <c r="AR98" s="161" t="s">
        <v>231</v>
      </c>
      <c r="AT98" s="169" t="s">
        <v>77</v>
      </c>
      <c r="AU98" s="169" t="s">
        <v>25</v>
      </c>
      <c r="AY98" s="161" t="s">
        <v>132</v>
      </c>
      <c r="BK98" s="170">
        <f>BK99</f>
        <v>0</v>
      </c>
    </row>
    <row r="99" spans="2:65" s="1" customFormat="1" ht="16.5" customHeight="1">
      <c r="B99" s="173"/>
      <c r="C99" s="174" t="s">
        <v>30</v>
      </c>
      <c r="D99" s="174" t="s">
        <v>135</v>
      </c>
      <c r="E99" s="175" t="s">
        <v>1861</v>
      </c>
      <c r="F99" s="176" t="s">
        <v>1860</v>
      </c>
      <c r="G99" s="177" t="s">
        <v>163</v>
      </c>
      <c r="H99" s="178">
        <v>1</v>
      </c>
      <c r="I99" s="179"/>
      <c r="J99" s="180">
        <f>ROUND(I99*H99,2)</f>
        <v>0</v>
      </c>
      <c r="K99" s="176" t="s">
        <v>5</v>
      </c>
      <c r="L99" s="42"/>
      <c r="M99" s="181" t="s">
        <v>5</v>
      </c>
      <c r="N99" s="232" t="s">
        <v>49</v>
      </c>
      <c r="O99" s="233"/>
      <c r="P99" s="234">
        <f>O99*H99</f>
        <v>0</v>
      </c>
      <c r="Q99" s="234">
        <v>0</v>
      </c>
      <c r="R99" s="234">
        <f>Q99*H99</f>
        <v>0</v>
      </c>
      <c r="S99" s="234">
        <v>0</v>
      </c>
      <c r="T99" s="235">
        <f>S99*H99</f>
        <v>0</v>
      </c>
      <c r="AR99" s="24" t="s">
        <v>1824</v>
      </c>
      <c r="AT99" s="24" t="s">
        <v>135</v>
      </c>
      <c r="AU99" s="24" t="s">
        <v>87</v>
      </c>
      <c r="AY99" s="24" t="s">
        <v>132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4" t="s">
        <v>25</v>
      </c>
      <c r="BK99" s="185">
        <f>ROUND(I99*H99,2)</f>
        <v>0</v>
      </c>
      <c r="BL99" s="24" t="s">
        <v>1824</v>
      </c>
      <c r="BM99" s="24" t="s">
        <v>1862</v>
      </c>
    </row>
    <row r="100" spans="2:65" s="1" customFormat="1" ht="6.95" customHeight="1">
      <c r="B100" s="57"/>
      <c r="C100" s="58"/>
      <c r="D100" s="58"/>
      <c r="E100" s="58"/>
      <c r="F100" s="58"/>
      <c r="G100" s="58"/>
      <c r="H100" s="58"/>
      <c r="I100" s="127"/>
      <c r="J100" s="58"/>
      <c r="K100" s="58"/>
      <c r="L100" s="42"/>
    </row>
  </sheetData>
  <autoFilter ref="C81:K99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ht="37.5" customHeight="1"/>
    <row r="2" spans="2:1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5" customFormat="1" ht="45" customHeight="1">
      <c r="B3" s="240"/>
      <c r="C3" s="363" t="s">
        <v>1863</v>
      </c>
      <c r="D3" s="363"/>
      <c r="E3" s="363"/>
      <c r="F3" s="363"/>
      <c r="G3" s="363"/>
      <c r="H3" s="363"/>
      <c r="I3" s="363"/>
      <c r="J3" s="363"/>
      <c r="K3" s="241"/>
    </row>
    <row r="4" spans="2:11" ht="25.5" customHeight="1">
      <c r="B4" s="242"/>
      <c r="C4" s="367" t="s">
        <v>1864</v>
      </c>
      <c r="D4" s="367"/>
      <c r="E4" s="367"/>
      <c r="F4" s="367"/>
      <c r="G4" s="367"/>
      <c r="H4" s="367"/>
      <c r="I4" s="367"/>
      <c r="J4" s="367"/>
      <c r="K4" s="243"/>
    </row>
    <row r="5" spans="2:1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ht="15" customHeight="1">
      <c r="B6" s="242"/>
      <c r="C6" s="366" t="s">
        <v>1865</v>
      </c>
      <c r="D6" s="366"/>
      <c r="E6" s="366"/>
      <c r="F6" s="366"/>
      <c r="G6" s="366"/>
      <c r="H6" s="366"/>
      <c r="I6" s="366"/>
      <c r="J6" s="366"/>
      <c r="K6" s="243"/>
    </row>
    <row r="7" spans="2:11" ht="15" customHeight="1">
      <c r="B7" s="246"/>
      <c r="C7" s="366" t="s">
        <v>1866</v>
      </c>
      <c r="D7" s="366"/>
      <c r="E7" s="366"/>
      <c r="F7" s="366"/>
      <c r="G7" s="366"/>
      <c r="H7" s="366"/>
      <c r="I7" s="366"/>
      <c r="J7" s="366"/>
      <c r="K7" s="243"/>
    </row>
    <row r="8" spans="2:1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ht="15" customHeight="1">
      <c r="B9" s="246"/>
      <c r="C9" s="366" t="s">
        <v>1867</v>
      </c>
      <c r="D9" s="366"/>
      <c r="E9" s="366"/>
      <c r="F9" s="366"/>
      <c r="G9" s="366"/>
      <c r="H9" s="366"/>
      <c r="I9" s="366"/>
      <c r="J9" s="366"/>
      <c r="K9" s="243"/>
    </row>
    <row r="10" spans="2:11" ht="15" customHeight="1">
      <c r="B10" s="246"/>
      <c r="C10" s="245"/>
      <c r="D10" s="366" t="s">
        <v>1868</v>
      </c>
      <c r="E10" s="366"/>
      <c r="F10" s="366"/>
      <c r="G10" s="366"/>
      <c r="H10" s="366"/>
      <c r="I10" s="366"/>
      <c r="J10" s="366"/>
      <c r="K10" s="243"/>
    </row>
    <row r="11" spans="2:11" ht="15" customHeight="1">
      <c r="B11" s="246"/>
      <c r="C11" s="247"/>
      <c r="D11" s="366" t="s">
        <v>1869</v>
      </c>
      <c r="E11" s="366"/>
      <c r="F11" s="366"/>
      <c r="G11" s="366"/>
      <c r="H11" s="366"/>
      <c r="I11" s="366"/>
      <c r="J11" s="366"/>
      <c r="K11" s="243"/>
    </row>
    <row r="12" spans="2:11" ht="12.75" customHeight="1">
      <c r="B12" s="246"/>
      <c r="C12" s="247"/>
      <c r="D12" s="247"/>
      <c r="E12" s="247"/>
      <c r="F12" s="247"/>
      <c r="G12" s="247"/>
      <c r="H12" s="247"/>
      <c r="I12" s="247"/>
      <c r="J12" s="247"/>
      <c r="K12" s="243"/>
    </row>
    <row r="13" spans="2:11" ht="15" customHeight="1">
      <c r="B13" s="246"/>
      <c r="C13" s="247"/>
      <c r="D13" s="366" t="s">
        <v>1870</v>
      </c>
      <c r="E13" s="366"/>
      <c r="F13" s="366"/>
      <c r="G13" s="366"/>
      <c r="H13" s="366"/>
      <c r="I13" s="366"/>
      <c r="J13" s="366"/>
      <c r="K13" s="243"/>
    </row>
    <row r="14" spans="2:11" ht="15" customHeight="1">
      <c r="B14" s="246"/>
      <c r="C14" s="247"/>
      <c r="D14" s="366" t="s">
        <v>1871</v>
      </c>
      <c r="E14" s="366"/>
      <c r="F14" s="366"/>
      <c r="G14" s="366"/>
      <c r="H14" s="366"/>
      <c r="I14" s="366"/>
      <c r="J14" s="366"/>
      <c r="K14" s="243"/>
    </row>
    <row r="15" spans="2:11" ht="15" customHeight="1">
      <c r="B15" s="246"/>
      <c r="C15" s="247"/>
      <c r="D15" s="366" t="s">
        <v>1872</v>
      </c>
      <c r="E15" s="366"/>
      <c r="F15" s="366"/>
      <c r="G15" s="366"/>
      <c r="H15" s="366"/>
      <c r="I15" s="366"/>
      <c r="J15" s="366"/>
      <c r="K15" s="243"/>
    </row>
    <row r="16" spans="2:11" ht="15" customHeight="1">
      <c r="B16" s="246"/>
      <c r="C16" s="247"/>
      <c r="D16" s="247"/>
      <c r="E16" s="248" t="s">
        <v>82</v>
      </c>
      <c r="F16" s="366" t="s">
        <v>1873</v>
      </c>
      <c r="G16" s="366"/>
      <c r="H16" s="366"/>
      <c r="I16" s="366"/>
      <c r="J16" s="366"/>
      <c r="K16" s="243"/>
    </row>
    <row r="17" spans="2:11" ht="15" customHeight="1">
      <c r="B17" s="246"/>
      <c r="C17" s="247"/>
      <c r="D17" s="247"/>
      <c r="E17" s="248" t="s">
        <v>1874</v>
      </c>
      <c r="F17" s="366" t="s">
        <v>1875</v>
      </c>
      <c r="G17" s="366"/>
      <c r="H17" s="366"/>
      <c r="I17" s="366"/>
      <c r="J17" s="366"/>
      <c r="K17" s="243"/>
    </row>
    <row r="18" spans="2:11" ht="15" customHeight="1">
      <c r="B18" s="246"/>
      <c r="C18" s="247"/>
      <c r="D18" s="247"/>
      <c r="E18" s="248" t="s">
        <v>1876</v>
      </c>
      <c r="F18" s="366" t="s">
        <v>1877</v>
      </c>
      <c r="G18" s="366"/>
      <c r="H18" s="366"/>
      <c r="I18" s="366"/>
      <c r="J18" s="366"/>
      <c r="K18" s="243"/>
    </row>
    <row r="19" spans="2:11" ht="15" customHeight="1">
      <c r="B19" s="246"/>
      <c r="C19" s="247"/>
      <c r="D19" s="247"/>
      <c r="E19" s="248" t="s">
        <v>1878</v>
      </c>
      <c r="F19" s="366" t="s">
        <v>1879</v>
      </c>
      <c r="G19" s="366"/>
      <c r="H19" s="366"/>
      <c r="I19" s="366"/>
      <c r="J19" s="366"/>
      <c r="K19" s="243"/>
    </row>
    <row r="20" spans="2:11" ht="15" customHeight="1">
      <c r="B20" s="246"/>
      <c r="C20" s="247"/>
      <c r="D20" s="247"/>
      <c r="E20" s="248" t="s">
        <v>1880</v>
      </c>
      <c r="F20" s="366" t="s">
        <v>1881</v>
      </c>
      <c r="G20" s="366"/>
      <c r="H20" s="366"/>
      <c r="I20" s="366"/>
      <c r="J20" s="366"/>
      <c r="K20" s="243"/>
    </row>
    <row r="21" spans="2:11" ht="15" customHeight="1">
      <c r="B21" s="246"/>
      <c r="C21" s="247"/>
      <c r="D21" s="247"/>
      <c r="E21" s="248" t="s">
        <v>1882</v>
      </c>
      <c r="F21" s="366" t="s">
        <v>1883</v>
      </c>
      <c r="G21" s="366"/>
      <c r="H21" s="366"/>
      <c r="I21" s="366"/>
      <c r="J21" s="366"/>
      <c r="K21" s="243"/>
    </row>
    <row r="22" spans="2:11" ht="12.75" customHeight="1">
      <c r="B22" s="246"/>
      <c r="C22" s="247"/>
      <c r="D22" s="247"/>
      <c r="E22" s="247"/>
      <c r="F22" s="247"/>
      <c r="G22" s="247"/>
      <c r="H22" s="247"/>
      <c r="I22" s="247"/>
      <c r="J22" s="247"/>
      <c r="K22" s="243"/>
    </row>
    <row r="23" spans="2:11" ht="15" customHeight="1">
      <c r="B23" s="246"/>
      <c r="C23" s="366" t="s">
        <v>1884</v>
      </c>
      <c r="D23" s="366"/>
      <c r="E23" s="366"/>
      <c r="F23" s="366"/>
      <c r="G23" s="366"/>
      <c r="H23" s="366"/>
      <c r="I23" s="366"/>
      <c r="J23" s="366"/>
      <c r="K23" s="243"/>
    </row>
    <row r="24" spans="2:11" ht="15" customHeight="1">
      <c r="B24" s="246"/>
      <c r="C24" s="366" t="s">
        <v>1885</v>
      </c>
      <c r="D24" s="366"/>
      <c r="E24" s="366"/>
      <c r="F24" s="366"/>
      <c r="G24" s="366"/>
      <c r="H24" s="366"/>
      <c r="I24" s="366"/>
      <c r="J24" s="366"/>
      <c r="K24" s="243"/>
    </row>
    <row r="25" spans="2:11" ht="15" customHeight="1">
      <c r="B25" s="246"/>
      <c r="C25" s="245"/>
      <c r="D25" s="366" t="s">
        <v>1886</v>
      </c>
      <c r="E25" s="366"/>
      <c r="F25" s="366"/>
      <c r="G25" s="366"/>
      <c r="H25" s="366"/>
      <c r="I25" s="366"/>
      <c r="J25" s="366"/>
      <c r="K25" s="243"/>
    </row>
    <row r="26" spans="2:11" ht="15" customHeight="1">
      <c r="B26" s="246"/>
      <c r="C26" s="247"/>
      <c r="D26" s="366" t="s">
        <v>1887</v>
      </c>
      <c r="E26" s="366"/>
      <c r="F26" s="366"/>
      <c r="G26" s="366"/>
      <c r="H26" s="366"/>
      <c r="I26" s="366"/>
      <c r="J26" s="366"/>
      <c r="K26" s="243"/>
    </row>
    <row r="27" spans="2:11" ht="12.75" customHeight="1">
      <c r="B27" s="246"/>
      <c r="C27" s="247"/>
      <c r="D27" s="247"/>
      <c r="E27" s="247"/>
      <c r="F27" s="247"/>
      <c r="G27" s="247"/>
      <c r="H27" s="247"/>
      <c r="I27" s="247"/>
      <c r="J27" s="247"/>
      <c r="K27" s="243"/>
    </row>
    <row r="28" spans="2:11" ht="15" customHeight="1">
      <c r="B28" s="246"/>
      <c r="C28" s="247"/>
      <c r="D28" s="366" t="s">
        <v>1888</v>
      </c>
      <c r="E28" s="366"/>
      <c r="F28" s="366"/>
      <c r="G28" s="366"/>
      <c r="H28" s="366"/>
      <c r="I28" s="366"/>
      <c r="J28" s="366"/>
      <c r="K28" s="243"/>
    </row>
    <row r="29" spans="2:11" ht="15" customHeight="1">
      <c r="B29" s="246"/>
      <c r="C29" s="247"/>
      <c r="D29" s="366" t="s">
        <v>1889</v>
      </c>
      <c r="E29" s="366"/>
      <c r="F29" s="366"/>
      <c r="G29" s="366"/>
      <c r="H29" s="366"/>
      <c r="I29" s="366"/>
      <c r="J29" s="366"/>
      <c r="K29" s="243"/>
    </row>
    <row r="30" spans="2:11" ht="12.75" customHeight="1">
      <c r="B30" s="246"/>
      <c r="C30" s="247"/>
      <c r="D30" s="247"/>
      <c r="E30" s="247"/>
      <c r="F30" s="247"/>
      <c r="G30" s="247"/>
      <c r="H30" s="247"/>
      <c r="I30" s="247"/>
      <c r="J30" s="247"/>
      <c r="K30" s="243"/>
    </row>
    <row r="31" spans="2:11" ht="15" customHeight="1">
      <c r="B31" s="246"/>
      <c r="C31" s="247"/>
      <c r="D31" s="366" t="s">
        <v>1890</v>
      </c>
      <c r="E31" s="366"/>
      <c r="F31" s="366"/>
      <c r="G31" s="366"/>
      <c r="H31" s="366"/>
      <c r="I31" s="366"/>
      <c r="J31" s="366"/>
      <c r="K31" s="243"/>
    </row>
    <row r="32" spans="2:11" ht="15" customHeight="1">
      <c r="B32" s="246"/>
      <c r="C32" s="247"/>
      <c r="D32" s="366" t="s">
        <v>1891</v>
      </c>
      <c r="E32" s="366"/>
      <c r="F32" s="366"/>
      <c r="G32" s="366"/>
      <c r="H32" s="366"/>
      <c r="I32" s="366"/>
      <c r="J32" s="366"/>
      <c r="K32" s="243"/>
    </row>
    <row r="33" spans="2:11" ht="15" customHeight="1">
      <c r="B33" s="246"/>
      <c r="C33" s="247"/>
      <c r="D33" s="366" t="s">
        <v>1892</v>
      </c>
      <c r="E33" s="366"/>
      <c r="F33" s="366"/>
      <c r="G33" s="366"/>
      <c r="H33" s="366"/>
      <c r="I33" s="366"/>
      <c r="J33" s="366"/>
      <c r="K33" s="243"/>
    </row>
    <row r="34" spans="2:11" ht="15" customHeight="1">
      <c r="B34" s="246"/>
      <c r="C34" s="247"/>
      <c r="D34" s="245"/>
      <c r="E34" s="249" t="s">
        <v>117</v>
      </c>
      <c r="F34" s="245"/>
      <c r="G34" s="366" t="s">
        <v>1893</v>
      </c>
      <c r="H34" s="366"/>
      <c r="I34" s="366"/>
      <c r="J34" s="366"/>
      <c r="K34" s="243"/>
    </row>
    <row r="35" spans="2:11" ht="30.75" customHeight="1">
      <c r="B35" s="246"/>
      <c r="C35" s="247"/>
      <c r="D35" s="245"/>
      <c r="E35" s="249" t="s">
        <v>1894</v>
      </c>
      <c r="F35" s="245"/>
      <c r="G35" s="366" t="s">
        <v>1895</v>
      </c>
      <c r="H35" s="366"/>
      <c r="I35" s="366"/>
      <c r="J35" s="366"/>
      <c r="K35" s="243"/>
    </row>
    <row r="36" spans="2:11" ht="15" customHeight="1">
      <c r="B36" s="246"/>
      <c r="C36" s="247"/>
      <c r="D36" s="245"/>
      <c r="E36" s="249" t="s">
        <v>59</v>
      </c>
      <c r="F36" s="245"/>
      <c r="G36" s="366" t="s">
        <v>1896</v>
      </c>
      <c r="H36" s="366"/>
      <c r="I36" s="366"/>
      <c r="J36" s="366"/>
      <c r="K36" s="243"/>
    </row>
    <row r="37" spans="2:11" ht="15" customHeight="1">
      <c r="B37" s="246"/>
      <c r="C37" s="247"/>
      <c r="D37" s="245"/>
      <c r="E37" s="249" t="s">
        <v>118</v>
      </c>
      <c r="F37" s="245"/>
      <c r="G37" s="366" t="s">
        <v>1897</v>
      </c>
      <c r="H37" s="366"/>
      <c r="I37" s="366"/>
      <c r="J37" s="366"/>
      <c r="K37" s="243"/>
    </row>
    <row r="38" spans="2:11" ht="15" customHeight="1">
      <c r="B38" s="246"/>
      <c r="C38" s="247"/>
      <c r="D38" s="245"/>
      <c r="E38" s="249" t="s">
        <v>119</v>
      </c>
      <c r="F38" s="245"/>
      <c r="G38" s="366" t="s">
        <v>1898</v>
      </c>
      <c r="H38" s="366"/>
      <c r="I38" s="366"/>
      <c r="J38" s="366"/>
      <c r="K38" s="243"/>
    </row>
    <row r="39" spans="2:11" ht="15" customHeight="1">
      <c r="B39" s="246"/>
      <c r="C39" s="247"/>
      <c r="D39" s="245"/>
      <c r="E39" s="249" t="s">
        <v>120</v>
      </c>
      <c r="F39" s="245"/>
      <c r="G39" s="366" t="s">
        <v>1899</v>
      </c>
      <c r="H39" s="366"/>
      <c r="I39" s="366"/>
      <c r="J39" s="366"/>
      <c r="K39" s="243"/>
    </row>
    <row r="40" spans="2:11" ht="15" customHeight="1">
      <c r="B40" s="246"/>
      <c r="C40" s="247"/>
      <c r="D40" s="245"/>
      <c r="E40" s="249" t="s">
        <v>1900</v>
      </c>
      <c r="F40" s="245"/>
      <c r="G40" s="366" t="s">
        <v>1901</v>
      </c>
      <c r="H40" s="366"/>
      <c r="I40" s="366"/>
      <c r="J40" s="366"/>
      <c r="K40" s="243"/>
    </row>
    <row r="41" spans="2:11" ht="15" customHeight="1">
      <c r="B41" s="246"/>
      <c r="C41" s="247"/>
      <c r="D41" s="245"/>
      <c r="E41" s="249"/>
      <c r="F41" s="245"/>
      <c r="G41" s="366" t="s">
        <v>1902</v>
      </c>
      <c r="H41" s="366"/>
      <c r="I41" s="366"/>
      <c r="J41" s="366"/>
      <c r="K41" s="243"/>
    </row>
    <row r="42" spans="2:11" ht="15" customHeight="1">
      <c r="B42" s="246"/>
      <c r="C42" s="247"/>
      <c r="D42" s="245"/>
      <c r="E42" s="249" t="s">
        <v>1903</v>
      </c>
      <c r="F42" s="245"/>
      <c r="G42" s="366" t="s">
        <v>1904</v>
      </c>
      <c r="H42" s="366"/>
      <c r="I42" s="366"/>
      <c r="J42" s="366"/>
      <c r="K42" s="243"/>
    </row>
    <row r="43" spans="2:11" ht="15" customHeight="1">
      <c r="B43" s="246"/>
      <c r="C43" s="247"/>
      <c r="D43" s="245"/>
      <c r="E43" s="249" t="s">
        <v>122</v>
      </c>
      <c r="F43" s="245"/>
      <c r="G43" s="366" t="s">
        <v>1905</v>
      </c>
      <c r="H43" s="366"/>
      <c r="I43" s="366"/>
      <c r="J43" s="366"/>
      <c r="K43" s="243"/>
    </row>
    <row r="44" spans="2:11" ht="12.75" customHeight="1">
      <c r="B44" s="246"/>
      <c r="C44" s="247"/>
      <c r="D44" s="245"/>
      <c r="E44" s="245"/>
      <c r="F44" s="245"/>
      <c r="G44" s="245"/>
      <c r="H44" s="245"/>
      <c r="I44" s="245"/>
      <c r="J44" s="245"/>
      <c r="K44" s="243"/>
    </row>
    <row r="45" spans="2:11" ht="15" customHeight="1">
      <c r="B45" s="246"/>
      <c r="C45" s="247"/>
      <c r="D45" s="366" t="s">
        <v>1906</v>
      </c>
      <c r="E45" s="366"/>
      <c r="F45" s="366"/>
      <c r="G45" s="366"/>
      <c r="H45" s="366"/>
      <c r="I45" s="366"/>
      <c r="J45" s="366"/>
      <c r="K45" s="243"/>
    </row>
    <row r="46" spans="2:11" ht="15" customHeight="1">
      <c r="B46" s="246"/>
      <c r="C46" s="247"/>
      <c r="D46" s="247"/>
      <c r="E46" s="366" t="s">
        <v>1907</v>
      </c>
      <c r="F46" s="366"/>
      <c r="G46" s="366"/>
      <c r="H46" s="366"/>
      <c r="I46" s="366"/>
      <c r="J46" s="366"/>
      <c r="K46" s="243"/>
    </row>
    <row r="47" spans="2:11" ht="15" customHeight="1">
      <c r="B47" s="246"/>
      <c r="C47" s="247"/>
      <c r="D47" s="247"/>
      <c r="E47" s="366" t="s">
        <v>1908</v>
      </c>
      <c r="F47" s="366"/>
      <c r="G47" s="366"/>
      <c r="H47" s="366"/>
      <c r="I47" s="366"/>
      <c r="J47" s="366"/>
      <c r="K47" s="243"/>
    </row>
    <row r="48" spans="2:11" ht="15" customHeight="1">
      <c r="B48" s="246"/>
      <c r="C48" s="247"/>
      <c r="D48" s="247"/>
      <c r="E48" s="366" t="s">
        <v>1909</v>
      </c>
      <c r="F48" s="366"/>
      <c r="G48" s="366"/>
      <c r="H48" s="366"/>
      <c r="I48" s="366"/>
      <c r="J48" s="366"/>
      <c r="K48" s="243"/>
    </row>
    <row r="49" spans="2:11" ht="15" customHeight="1">
      <c r="B49" s="246"/>
      <c r="C49" s="247"/>
      <c r="D49" s="366" t="s">
        <v>1910</v>
      </c>
      <c r="E49" s="366"/>
      <c r="F49" s="366"/>
      <c r="G49" s="366"/>
      <c r="H49" s="366"/>
      <c r="I49" s="366"/>
      <c r="J49" s="366"/>
      <c r="K49" s="243"/>
    </row>
    <row r="50" spans="2:11" ht="25.5" customHeight="1">
      <c r="B50" s="242"/>
      <c r="C50" s="367" t="s">
        <v>1911</v>
      </c>
      <c r="D50" s="367"/>
      <c r="E50" s="367"/>
      <c r="F50" s="367"/>
      <c r="G50" s="367"/>
      <c r="H50" s="367"/>
      <c r="I50" s="367"/>
      <c r="J50" s="367"/>
      <c r="K50" s="243"/>
    </row>
    <row r="51" spans="2:11" ht="5.25" customHeight="1">
      <c r="B51" s="242"/>
      <c r="C51" s="244"/>
      <c r="D51" s="244"/>
      <c r="E51" s="244"/>
      <c r="F51" s="244"/>
      <c r="G51" s="244"/>
      <c r="H51" s="244"/>
      <c r="I51" s="244"/>
      <c r="J51" s="244"/>
      <c r="K51" s="243"/>
    </row>
    <row r="52" spans="2:11" ht="15" customHeight="1">
      <c r="B52" s="242"/>
      <c r="C52" s="366" t="s">
        <v>1912</v>
      </c>
      <c r="D52" s="366"/>
      <c r="E52" s="366"/>
      <c r="F52" s="366"/>
      <c r="G52" s="366"/>
      <c r="H52" s="366"/>
      <c r="I52" s="366"/>
      <c r="J52" s="366"/>
      <c r="K52" s="243"/>
    </row>
    <row r="53" spans="2:11" ht="15" customHeight="1">
      <c r="B53" s="242"/>
      <c r="C53" s="366" t="s">
        <v>1913</v>
      </c>
      <c r="D53" s="366"/>
      <c r="E53" s="366"/>
      <c r="F53" s="366"/>
      <c r="G53" s="366"/>
      <c r="H53" s="366"/>
      <c r="I53" s="366"/>
      <c r="J53" s="366"/>
      <c r="K53" s="243"/>
    </row>
    <row r="54" spans="2:11" ht="12.75" customHeight="1">
      <c r="B54" s="242"/>
      <c r="C54" s="245"/>
      <c r="D54" s="245"/>
      <c r="E54" s="245"/>
      <c r="F54" s="245"/>
      <c r="G54" s="245"/>
      <c r="H54" s="245"/>
      <c r="I54" s="245"/>
      <c r="J54" s="245"/>
      <c r="K54" s="243"/>
    </row>
    <row r="55" spans="2:11" ht="15" customHeight="1">
      <c r="B55" s="242"/>
      <c r="C55" s="366" t="s">
        <v>1914</v>
      </c>
      <c r="D55" s="366"/>
      <c r="E55" s="366"/>
      <c r="F55" s="366"/>
      <c r="G55" s="366"/>
      <c r="H55" s="366"/>
      <c r="I55" s="366"/>
      <c r="J55" s="366"/>
      <c r="K55" s="243"/>
    </row>
    <row r="56" spans="2:11" ht="15" customHeight="1">
      <c r="B56" s="242"/>
      <c r="C56" s="247"/>
      <c r="D56" s="366" t="s">
        <v>1915</v>
      </c>
      <c r="E56" s="366"/>
      <c r="F56" s="366"/>
      <c r="G56" s="366"/>
      <c r="H56" s="366"/>
      <c r="I56" s="366"/>
      <c r="J56" s="366"/>
      <c r="K56" s="243"/>
    </row>
    <row r="57" spans="2:11" ht="15" customHeight="1">
      <c r="B57" s="242"/>
      <c r="C57" s="247"/>
      <c r="D57" s="366" t="s">
        <v>1916</v>
      </c>
      <c r="E57" s="366"/>
      <c r="F57" s="366"/>
      <c r="G57" s="366"/>
      <c r="H57" s="366"/>
      <c r="I57" s="366"/>
      <c r="J57" s="366"/>
      <c r="K57" s="243"/>
    </row>
    <row r="58" spans="2:11" ht="15" customHeight="1">
      <c r="B58" s="242"/>
      <c r="C58" s="247"/>
      <c r="D58" s="366" t="s">
        <v>1917</v>
      </c>
      <c r="E58" s="366"/>
      <c r="F58" s="366"/>
      <c r="G58" s="366"/>
      <c r="H58" s="366"/>
      <c r="I58" s="366"/>
      <c r="J58" s="366"/>
      <c r="K58" s="243"/>
    </row>
    <row r="59" spans="2:11" ht="15" customHeight="1">
      <c r="B59" s="242"/>
      <c r="C59" s="247"/>
      <c r="D59" s="366" t="s">
        <v>1918</v>
      </c>
      <c r="E59" s="366"/>
      <c r="F59" s="366"/>
      <c r="G59" s="366"/>
      <c r="H59" s="366"/>
      <c r="I59" s="366"/>
      <c r="J59" s="366"/>
      <c r="K59" s="243"/>
    </row>
    <row r="60" spans="2:11" ht="15" customHeight="1">
      <c r="B60" s="242"/>
      <c r="C60" s="247"/>
      <c r="D60" s="365" t="s">
        <v>1919</v>
      </c>
      <c r="E60" s="365"/>
      <c r="F60" s="365"/>
      <c r="G60" s="365"/>
      <c r="H60" s="365"/>
      <c r="I60" s="365"/>
      <c r="J60" s="365"/>
      <c r="K60" s="243"/>
    </row>
    <row r="61" spans="2:11" ht="15" customHeight="1">
      <c r="B61" s="242"/>
      <c r="C61" s="247"/>
      <c r="D61" s="366" t="s">
        <v>1920</v>
      </c>
      <c r="E61" s="366"/>
      <c r="F61" s="366"/>
      <c r="G61" s="366"/>
      <c r="H61" s="366"/>
      <c r="I61" s="366"/>
      <c r="J61" s="366"/>
      <c r="K61" s="243"/>
    </row>
    <row r="62" spans="2:11" ht="12.75" customHeight="1">
      <c r="B62" s="242"/>
      <c r="C62" s="247"/>
      <c r="D62" s="247"/>
      <c r="E62" s="250"/>
      <c r="F62" s="247"/>
      <c r="G62" s="247"/>
      <c r="H62" s="247"/>
      <c r="I62" s="247"/>
      <c r="J62" s="247"/>
      <c r="K62" s="243"/>
    </row>
    <row r="63" spans="2:11" ht="15" customHeight="1">
      <c r="B63" s="242"/>
      <c r="C63" s="247"/>
      <c r="D63" s="366" t="s">
        <v>1921</v>
      </c>
      <c r="E63" s="366"/>
      <c r="F63" s="366"/>
      <c r="G63" s="366"/>
      <c r="H63" s="366"/>
      <c r="I63" s="366"/>
      <c r="J63" s="366"/>
      <c r="K63" s="243"/>
    </row>
    <row r="64" spans="2:11" ht="15" customHeight="1">
      <c r="B64" s="242"/>
      <c r="C64" s="247"/>
      <c r="D64" s="365" t="s">
        <v>1922</v>
      </c>
      <c r="E64" s="365"/>
      <c r="F64" s="365"/>
      <c r="G64" s="365"/>
      <c r="H64" s="365"/>
      <c r="I64" s="365"/>
      <c r="J64" s="365"/>
      <c r="K64" s="243"/>
    </row>
    <row r="65" spans="2:11" ht="15" customHeight="1">
      <c r="B65" s="242"/>
      <c r="C65" s="247"/>
      <c r="D65" s="366" t="s">
        <v>1923</v>
      </c>
      <c r="E65" s="366"/>
      <c r="F65" s="366"/>
      <c r="G65" s="366"/>
      <c r="H65" s="366"/>
      <c r="I65" s="366"/>
      <c r="J65" s="366"/>
      <c r="K65" s="243"/>
    </row>
    <row r="66" spans="2:11" ht="15" customHeight="1">
      <c r="B66" s="242"/>
      <c r="C66" s="247"/>
      <c r="D66" s="366" t="s">
        <v>1924</v>
      </c>
      <c r="E66" s="366"/>
      <c r="F66" s="366"/>
      <c r="G66" s="366"/>
      <c r="H66" s="366"/>
      <c r="I66" s="366"/>
      <c r="J66" s="366"/>
      <c r="K66" s="243"/>
    </row>
    <row r="67" spans="2:11" ht="15" customHeight="1">
      <c r="B67" s="242"/>
      <c r="C67" s="247"/>
      <c r="D67" s="366" t="s">
        <v>1925</v>
      </c>
      <c r="E67" s="366"/>
      <c r="F67" s="366"/>
      <c r="G67" s="366"/>
      <c r="H67" s="366"/>
      <c r="I67" s="366"/>
      <c r="J67" s="366"/>
      <c r="K67" s="243"/>
    </row>
    <row r="68" spans="2:11" ht="15" customHeight="1">
      <c r="B68" s="242"/>
      <c r="C68" s="247"/>
      <c r="D68" s="366" t="s">
        <v>1926</v>
      </c>
      <c r="E68" s="366"/>
      <c r="F68" s="366"/>
      <c r="G68" s="366"/>
      <c r="H68" s="366"/>
      <c r="I68" s="366"/>
      <c r="J68" s="366"/>
      <c r="K68" s="243"/>
    </row>
    <row r="69" spans="2:11" ht="12.75" customHeight="1">
      <c r="B69" s="251"/>
      <c r="C69" s="252"/>
      <c r="D69" s="252"/>
      <c r="E69" s="252"/>
      <c r="F69" s="252"/>
      <c r="G69" s="252"/>
      <c r="H69" s="252"/>
      <c r="I69" s="252"/>
      <c r="J69" s="252"/>
      <c r="K69" s="253"/>
    </row>
    <row r="70" spans="2:11" ht="18.75" customHeight="1">
      <c r="B70" s="254"/>
      <c r="C70" s="254"/>
      <c r="D70" s="254"/>
      <c r="E70" s="254"/>
      <c r="F70" s="254"/>
      <c r="G70" s="254"/>
      <c r="H70" s="254"/>
      <c r="I70" s="254"/>
      <c r="J70" s="254"/>
      <c r="K70" s="255"/>
    </row>
    <row r="71" spans="2:11" ht="18.75" customHeight="1">
      <c r="B71" s="255"/>
      <c r="C71" s="255"/>
      <c r="D71" s="255"/>
      <c r="E71" s="255"/>
      <c r="F71" s="255"/>
      <c r="G71" s="255"/>
      <c r="H71" s="255"/>
      <c r="I71" s="255"/>
      <c r="J71" s="255"/>
      <c r="K71" s="255"/>
    </row>
    <row r="72" spans="2:11" ht="7.5" customHeight="1">
      <c r="B72" s="256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45" customHeight="1">
      <c r="B73" s="259"/>
      <c r="C73" s="364" t="s">
        <v>92</v>
      </c>
      <c r="D73" s="364"/>
      <c r="E73" s="364"/>
      <c r="F73" s="364"/>
      <c r="G73" s="364"/>
      <c r="H73" s="364"/>
      <c r="I73" s="364"/>
      <c r="J73" s="364"/>
      <c r="K73" s="260"/>
    </row>
    <row r="74" spans="2:11" ht="17.25" customHeight="1">
      <c r="B74" s="259"/>
      <c r="C74" s="261" t="s">
        <v>1927</v>
      </c>
      <c r="D74" s="261"/>
      <c r="E74" s="261"/>
      <c r="F74" s="261" t="s">
        <v>1928</v>
      </c>
      <c r="G74" s="262"/>
      <c r="H74" s="261" t="s">
        <v>118</v>
      </c>
      <c r="I74" s="261" t="s">
        <v>63</v>
      </c>
      <c r="J74" s="261" t="s">
        <v>1929</v>
      </c>
      <c r="K74" s="260"/>
    </row>
    <row r="75" spans="2:11" ht="17.25" customHeight="1">
      <c r="B75" s="259"/>
      <c r="C75" s="263" t="s">
        <v>1930</v>
      </c>
      <c r="D75" s="263"/>
      <c r="E75" s="263"/>
      <c r="F75" s="264" t="s">
        <v>1931</v>
      </c>
      <c r="G75" s="265"/>
      <c r="H75" s="263"/>
      <c r="I75" s="263"/>
      <c r="J75" s="263" t="s">
        <v>1932</v>
      </c>
      <c r="K75" s="260"/>
    </row>
    <row r="76" spans="2:11" ht="5.25" customHeight="1">
      <c r="B76" s="259"/>
      <c r="C76" s="266"/>
      <c r="D76" s="266"/>
      <c r="E76" s="266"/>
      <c r="F76" s="266"/>
      <c r="G76" s="267"/>
      <c r="H76" s="266"/>
      <c r="I76" s="266"/>
      <c r="J76" s="266"/>
      <c r="K76" s="260"/>
    </row>
    <row r="77" spans="2:11" ht="15" customHeight="1">
      <c r="B77" s="259"/>
      <c r="C77" s="249" t="s">
        <v>59</v>
      </c>
      <c r="D77" s="266"/>
      <c r="E77" s="266"/>
      <c r="F77" s="268" t="s">
        <v>1933</v>
      </c>
      <c r="G77" s="267"/>
      <c r="H77" s="249" t="s">
        <v>1934</v>
      </c>
      <c r="I77" s="249" t="s">
        <v>1935</v>
      </c>
      <c r="J77" s="249">
        <v>20</v>
      </c>
      <c r="K77" s="260"/>
    </row>
    <row r="78" spans="2:11" ht="15" customHeight="1">
      <c r="B78" s="259"/>
      <c r="C78" s="249" t="s">
        <v>1936</v>
      </c>
      <c r="D78" s="249"/>
      <c r="E78" s="249"/>
      <c r="F78" s="268" t="s">
        <v>1933</v>
      </c>
      <c r="G78" s="267"/>
      <c r="H78" s="249" t="s">
        <v>1937</v>
      </c>
      <c r="I78" s="249" t="s">
        <v>1935</v>
      </c>
      <c r="J78" s="249">
        <v>120</v>
      </c>
      <c r="K78" s="260"/>
    </row>
    <row r="79" spans="2:11" ht="15" customHeight="1">
      <c r="B79" s="269"/>
      <c r="C79" s="249" t="s">
        <v>1938</v>
      </c>
      <c r="D79" s="249"/>
      <c r="E79" s="249"/>
      <c r="F79" s="268" t="s">
        <v>1939</v>
      </c>
      <c r="G79" s="267"/>
      <c r="H79" s="249" t="s">
        <v>1940</v>
      </c>
      <c r="I79" s="249" t="s">
        <v>1935</v>
      </c>
      <c r="J79" s="249">
        <v>50</v>
      </c>
      <c r="K79" s="260"/>
    </row>
    <row r="80" spans="2:11" ht="15" customHeight="1">
      <c r="B80" s="269"/>
      <c r="C80" s="249" t="s">
        <v>1941</v>
      </c>
      <c r="D80" s="249"/>
      <c r="E80" s="249"/>
      <c r="F80" s="268" t="s">
        <v>1933</v>
      </c>
      <c r="G80" s="267"/>
      <c r="H80" s="249" t="s">
        <v>1942</v>
      </c>
      <c r="I80" s="249" t="s">
        <v>1943</v>
      </c>
      <c r="J80" s="249"/>
      <c r="K80" s="260"/>
    </row>
    <row r="81" spans="2:11" ht="15" customHeight="1">
      <c r="B81" s="269"/>
      <c r="C81" s="270" t="s">
        <v>1944</v>
      </c>
      <c r="D81" s="270"/>
      <c r="E81" s="270"/>
      <c r="F81" s="271" t="s">
        <v>1939</v>
      </c>
      <c r="G81" s="270"/>
      <c r="H81" s="270" t="s">
        <v>1945</v>
      </c>
      <c r="I81" s="270" t="s">
        <v>1935</v>
      </c>
      <c r="J81" s="270">
        <v>15</v>
      </c>
      <c r="K81" s="260"/>
    </row>
    <row r="82" spans="2:11" ht="15" customHeight="1">
      <c r="B82" s="269"/>
      <c r="C82" s="270" t="s">
        <v>1946</v>
      </c>
      <c r="D82" s="270"/>
      <c r="E82" s="270"/>
      <c r="F82" s="271" t="s">
        <v>1939</v>
      </c>
      <c r="G82" s="270"/>
      <c r="H82" s="270" t="s">
        <v>1947</v>
      </c>
      <c r="I82" s="270" t="s">
        <v>1935</v>
      </c>
      <c r="J82" s="270">
        <v>15</v>
      </c>
      <c r="K82" s="260"/>
    </row>
    <row r="83" spans="2:11" ht="15" customHeight="1">
      <c r="B83" s="269"/>
      <c r="C83" s="270" t="s">
        <v>1948</v>
      </c>
      <c r="D83" s="270"/>
      <c r="E83" s="270"/>
      <c r="F83" s="271" t="s">
        <v>1939</v>
      </c>
      <c r="G83" s="270"/>
      <c r="H83" s="270" t="s">
        <v>1949</v>
      </c>
      <c r="I83" s="270" t="s">
        <v>1935</v>
      </c>
      <c r="J83" s="270">
        <v>20</v>
      </c>
      <c r="K83" s="260"/>
    </row>
    <row r="84" spans="2:11" ht="15" customHeight="1">
      <c r="B84" s="269"/>
      <c r="C84" s="270" t="s">
        <v>1950</v>
      </c>
      <c r="D84" s="270"/>
      <c r="E84" s="270"/>
      <c r="F84" s="271" t="s">
        <v>1939</v>
      </c>
      <c r="G84" s="270"/>
      <c r="H84" s="270" t="s">
        <v>1951</v>
      </c>
      <c r="I84" s="270" t="s">
        <v>1935</v>
      </c>
      <c r="J84" s="270">
        <v>20</v>
      </c>
      <c r="K84" s="260"/>
    </row>
    <row r="85" spans="2:11" ht="15" customHeight="1">
      <c r="B85" s="269"/>
      <c r="C85" s="249" t="s">
        <v>1952</v>
      </c>
      <c r="D85" s="249"/>
      <c r="E85" s="249"/>
      <c r="F85" s="268" t="s">
        <v>1939</v>
      </c>
      <c r="G85" s="267"/>
      <c r="H85" s="249" t="s">
        <v>1953</v>
      </c>
      <c r="I85" s="249" t="s">
        <v>1935</v>
      </c>
      <c r="J85" s="249">
        <v>50</v>
      </c>
      <c r="K85" s="260"/>
    </row>
    <row r="86" spans="2:11" ht="15" customHeight="1">
      <c r="B86" s="269"/>
      <c r="C86" s="249" t="s">
        <v>1954</v>
      </c>
      <c r="D86" s="249"/>
      <c r="E86" s="249"/>
      <c r="F86" s="268" t="s">
        <v>1939</v>
      </c>
      <c r="G86" s="267"/>
      <c r="H86" s="249" t="s">
        <v>1955</v>
      </c>
      <c r="I86" s="249" t="s">
        <v>1935</v>
      </c>
      <c r="J86" s="249">
        <v>20</v>
      </c>
      <c r="K86" s="260"/>
    </row>
    <row r="87" spans="2:11" ht="15" customHeight="1">
      <c r="B87" s="269"/>
      <c r="C87" s="249" t="s">
        <v>1956</v>
      </c>
      <c r="D87" s="249"/>
      <c r="E87" s="249"/>
      <c r="F87" s="268" t="s">
        <v>1939</v>
      </c>
      <c r="G87" s="267"/>
      <c r="H87" s="249" t="s">
        <v>1957</v>
      </c>
      <c r="I87" s="249" t="s">
        <v>1935</v>
      </c>
      <c r="J87" s="249">
        <v>20</v>
      </c>
      <c r="K87" s="260"/>
    </row>
    <row r="88" spans="2:11" ht="15" customHeight="1">
      <c r="B88" s="269"/>
      <c r="C88" s="249" t="s">
        <v>1958</v>
      </c>
      <c r="D88" s="249"/>
      <c r="E88" s="249"/>
      <c r="F88" s="268" t="s">
        <v>1939</v>
      </c>
      <c r="G88" s="267"/>
      <c r="H88" s="249" t="s">
        <v>1959</v>
      </c>
      <c r="I88" s="249" t="s">
        <v>1935</v>
      </c>
      <c r="J88" s="249">
        <v>50</v>
      </c>
      <c r="K88" s="260"/>
    </row>
    <row r="89" spans="2:11" ht="15" customHeight="1">
      <c r="B89" s="269"/>
      <c r="C89" s="249" t="s">
        <v>1960</v>
      </c>
      <c r="D89" s="249"/>
      <c r="E89" s="249"/>
      <c r="F89" s="268" t="s">
        <v>1939</v>
      </c>
      <c r="G89" s="267"/>
      <c r="H89" s="249" t="s">
        <v>1960</v>
      </c>
      <c r="I89" s="249" t="s">
        <v>1935</v>
      </c>
      <c r="J89" s="249">
        <v>50</v>
      </c>
      <c r="K89" s="260"/>
    </row>
    <row r="90" spans="2:11" ht="15" customHeight="1">
      <c r="B90" s="269"/>
      <c r="C90" s="249" t="s">
        <v>123</v>
      </c>
      <c r="D90" s="249"/>
      <c r="E90" s="249"/>
      <c r="F90" s="268" t="s">
        <v>1939</v>
      </c>
      <c r="G90" s="267"/>
      <c r="H90" s="249" t="s">
        <v>1961</v>
      </c>
      <c r="I90" s="249" t="s">
        <v>1935</v>
      </c>
      <c r="J90" s="249">
        <v>255</v>
      </c>
      <c r="K90" s="260"/>
    </row>
    <row r="91" spans="2:11" ht="15" customHeight="1">
      <c r="B91" s="269"/>
      <c r="C91" s="249" t="s">
        <v>1962</v>
      </c>
      <c r="D91" s="249"/>
      <c r="E91" s="249"/>
      <c r="F91" s="268" t="s">
        <v>1933</v>
      </c>
      <c r="G91" s="267"/>
      <c r="H91" s="249" t="s">
        <v>1963</v>
      </c>
      <c r="I91" s="249" t="s">
        <v>1964</v>
      </c>
      <c r="J91" s="249"/>
      <c r="K91" s="260"/>
    </row>
    <row r="92" spans="2:11" ht="15" customHeight="1">
      <c r="B92" s="269"/>
      <c r="C92" s="249" t="s">
        <v>1965</v>
      </c>
      <c r="D92" s="249"/>
      <c r="E92" s="249"/>
      <c r="F92" s="268" t="s">
        <v>1933</v>
      </c>
      <c r="G92" s="267"/>
      <c r="H92" s="249" t="s">
        <v>1966</v>
      </c>
      <c r="I92" s="249" t="s">
        <v>1967</v>
      </c>
      <c r="J92" s="249"/>
      <c r="K92" s="260"/>
    </row>
    <row r="93" spans="2:11" ht="15" customHeight="1">
      <c r="B93" s="269"/>
      <c r="C93" s="249" t="s">
        <v>1968</v>
      </c>
      <c r="D93" s="249"/>
      <c r="E93" s="249"/>
      <c r="F93" s="268" t="s">
        <v>1933</v>
      </c>
      <c r="G93" s="267"/>
      <c r="H93" s="249" t="s">
        <v>1968</v>
      </c>
      <c r="I93" s="249" t="s">
        <v>1967</v>
      </c>
      <c r="J93" s="249"/>
      <c r="K93" s="260"/>
    </row>
    <row r="94" spans="2:11" ht="15" customHeight="1">
      <c r="B94" s="269"/>
      <c r="C94" s="249" t="s">
        <v>44</v>
      </c>
      <c r="D94" s="249"/>
      <c r="E94" s="249"/>
      <c r="F94" s="268" t="s">
        <v>1933</v>
      </c>
      <c r="G94" s="267"/>
      <c r="H94" s="249" t="s">
        <v>1969</v>
      </c>
      <c r="I94" s="249" t="s">
        <v>1967</v>
      </c>
      <c r="J94" s="249"/>
      <c r="K94" s="260"/>
    </row>
    <row r="95" spans="2:11" ht="15" customHeight="1">
      <c r="B95" s="269"/>
      <c r="C95" s="249" t="s">
        <v>54</v>
      </c>
      <c r="D95" s="249"/>
      <c r="E95" s="249"/>
      <c r="F95" s="268" t="s">
        <v>1933</v>
      </c>
      <c r="G95" s="267"/>
      <c r="H95" s="249" t="s">
        <v>1970</v>
      </c>
      <c r="I95" s="249" t="s">
        <v>1967</v>
      </c>
      <c r="J95" s="249"/>
      <c r="K95" s="260"/>
    </row>
    <row r="96" spans="2:11" ht="15" customHeight="1">
      <c r="B96" s="272"/>
      <c r="C96" s="273"/>
      <c r="D96" s="273"/>
      <c r="E96" s="273"/>
      <c r="F96" s="273"/>
      <c r="G96" s="273"/>
      <c r="H96" s="273"/>
      <c r="I96" s="273"/>
      <c r="J96" s="273"/>
      <c r="K96" s="274"/>
    </row>
    <row r="97" spans="2:11" ht="18.75" customHeight="1">
      <c r="B97" s="275"/>
      <c r="C97" s="276"/>
      <c r="D97" s="276"/>
      <c r="E97" s="276"/>
      <c r="F97" s="276"/>
      <c r="G97" s="276"/>
      <c r="H97" s="276"/>
      <c r="I97" s="276"/>
      <c r="J97" s="276"/>
      <c r="K97" s="275"/>
    </row>
    <row r="98" spans="2:11" ht="18.75" customHeight="1">
      <c r="B98" s="255"/>
      <c r="C98" s="255"/>
      <c r="D98" s="255"/>
      <c r="E98" s="255"/>
      <c r="F98" s="255"/>
      <c r="G98" s="255"/>
      <c r="H98" s="255"/>
      <c r="I98" s="255"/>
      <c r="J98" s="255"/>
      <c r="K98" s="255"/>
    </row>
    <row r="99" spans="2:11" ht="7.5" customHeight="1">
      <c r="B99" s="256"/>
      <c r="C99" s="257"/>
      <c r="D99" s="257"/>
      <c r="E99" s="257"/>
      <c r="F99" s="257"/>
      <c r="G99" s="257"/>
      <c r="H99" s="257"/>
      <c r="I99" s="257"/>
      <c r="J99" s="257"/>
      <c r="K99" s="258"/>
    </row>
    <row r="100" spans="2:11" ht="45" customHeight="1">
      <c r="B100" s="259"/>
      <c r="C100" s="364" t="s">
        <v>1971</v>
      </c>
      <c r="D100" s="364"/>
      <c r="E100" s="364"/>
      <c r="F100" s="364"/>
      <c r="G100" s="364"/>
      <c r="H100" s="364"/>
      <c r="I100" s="364"/>
      <c r="J100" s="364"/>
      <c r="K100" s="260"/>
    </row>
    <row r="101" spans="2:11" ht="17.25" customHeight="1">
      <c r="B101" s="259"/>
      <c r="C101" s="261" t="s">
        <v>1927</v>
      </c>
      <c r="D101" s="261"/>
      <c r="E101" s="261"/>
      <c r="F101" s="261" t="s">
        <v>1928</v>
      </c>
      <c r="G101" s="262"/>
      <c r="H101" s="261" t="s">
        <v>118</v>
      </c>
      <c r="I101" s="261" t="s">
        <v>63</v>
      </c>
      <c r="J101" s="261" t="s">
        <v>1929</v>
      </c>
      <c r="K101" s="260"/>
    </row>
    <row r="102" spans="2:11" ht="17.25" customHeight="1">
      <c r="B102" s="259"/>
      <c r="C102" s="263" t="s">
        <v>1930</v>
      </c>
      <c r="D102" s="263"/>
      <c r="E102" s="263"/>
      <c r="F102" s="264" t="s">
        <v>1931</v>
      </c>
      <c r="G102" s="265"/>
      <c r="H102" s="263"/>
      <c r="I102" s="263"/>
      <c r="J102" s="263" t="s">
        <v>1932</v>
      </c>
      <c r="K102" s="260"/>
    </row>
    <row r="103" spans="2:11" ht="5.25" customHeight="1">
      <c r="B103" s="259"/>
      <c r="C103" s="261"/>
      <c r="D103" s="261"/>
      <c r="E103" s="261"/>
      <c r="F103" s="261"/>
      <c r="G103" s="277"/>
      <c r="H103" s="261"/>
      <c r="I103" s="261"/>
      <c r="J103" s="261"/>
      <c r="K103" s="260"/>
    </row>
    <row r="104" spans="2:11" ht="15" customHeight="1">
      <c r="B104" s="259"/>
      <c r="C104" s="249" t="s">
        <v>59</v>
      </c>
      <c r="D104" s="266"/>
      <c r="E104" s="266"/>
      <c r="F104" s="268" t="s">
        <v>1933</v>
      </c>
      <c r="G104" s="277"/>
      <c r="H104" s="249" t="s">
        <v>1972</v>
      </c>
      <c r="I104" s="249" t="s">
        <v>1935</v>
      </c>
      <c r="J104" s="249">
        <v>20</v>
      </c>
      <c r="K104" s="260"/>
    </row>
    <row r="105" spans="2:11" ht="15" customHeight="1">
      <c r="B105" s="259"/>
      <c r="C105" s="249" t="s">
        <v>1936</v>
      </c>
      <c r="D105" s="249"/>
      <c r="E105" s="249"/>
      <c r="F105" s="268" t="s">
        <v>1933</v>
      </c>
      <c r="G105" s="249"/>
      <c r="H105" s="249" t="s">
        <v>1972</v>
      </c>
      <c r="I105" s="249" t="s">
        <v>1935</v>
      </c>
      <c r="J105" s="249">
        <v>120</v>
      </c>
      <c r="K105" s="260"/>
    </row>
    <row r="106" spans="2:11" ht="15" customHeight="1">
      <c r="B106" s="269"/>
      <c r="C106" s="249" t="s">
        <v>1938</v>
      </c>
      <c r="D106" s="249"/>
      <c r="E106" s="249"/>
      <c r="F106" s="268" t="s">
        <v>1939</v>
      </c>
      <c r="G106" s="249"/>
      <c r="H106" s="249" t="s">
        <v>1972</v>
      </c>
      <c r="I106" s="249" t="s">
        <v>1935</v>
      </c>
      <c r="J106" s="249">
        <v>50</v>
      </c>
      <c r="K106" s="260"/>
    </row>
    <row r="107" spans="2:11" ht="15" customHeight="1">
      <c r="B107" s="269"/>
      <c r="C107" s="249" t="s">
        <v>1941</v>
      </c>
      <c r="D107" s="249"/>
      <c r="E107" s="249"/>
      <c r="F107" s="268" t="s">
        <v>1933</v>
      </c>
      <c r="G107" s="249"/>
      <c r="H107" s="249" t="s">
        <v>1972</v>
      </c>
      <c r="I107" s="249" t="s">
        <v>1943</v>
      </c>
      <c r="J107" s="249"/>
      <c r="K107" s="260"/>
    </row>
    <row r="108" spans="2:11" ht="15" customHeight="1">
      <c r="B108" s="269"/>
      <c r="C108" s="249" t="s">
        <v>1952</v>
      </c>
      <c r="D108" s="249"/>
      <c r="E108" s="249"/>
      <c r="F108" s="268" t="s">
        <v>1939</v>
      </c>
      <c r="G108" s="249"/>
      <c r="H108" s="249" t="s">
        <v>1972</v>
      </c>
      <c r="I108" s="249" t="s">
        <v>1935</v>
      </c>
      <c r="J108" s="249">
        <v>50</v>
      </c>
      <c r="K108" s="260"/>
    </row>
    <row r="109" spans="2:11" ht="15" customHeight="1">
      <c r="B109" s="269"/>
      <c r="C109" s="249" t="s">
        <v>1960</v>
      </c>
      <c r="D109" s="249"/>
      <c r="E109" s="249"/>
      <c r="F109" s="268" t="s">
        <v>1939</v>
      </c>
      <c r="G109" s="249"/>
      <c r="H109" s="249" t="s">
        <v>1972</v>
      </c>
      <c r="I109" s="249" t="s">
        <v>1935</v>
      </c>
      <c r="J109" s="249">
        <v>50</v>
      </c>
      <c r="K109" s="260"/>
    </row>
    <row r="110" spans="2:11" ht="15" customHeight="1">
      <c r="B110" s="269"/>
      <c r="C110" s="249" t="s">
        <v>1958</v>
      </c>
      <c r="D110" s="249"/>
      <c r="E110" s="249"/>
      <c r="F110" s="268" t="s">
        <v>1939</v>
      </c>
      <c r="G110" s="249"/>
      <c r="H110" s="249" t="s">
        <v>1972</v>
      </c>
      <c r="I110" s="249" t="s">
        <v>1935</v>
      </c>
      <c r="J110" s="249">
        <v>50</v>
      </c>
      <c r="K110" s="260"/>
    </row>
    <row r="111" spans="2:11" ht="15" customHeight="1">
      <c r="B111" s="269"/>
      <c r="C111" s="249" t="s">
        <v>59</v>
      </c>
      <c r="D111" s="249"/>
      <c r="E111" s="249"/>
      <c r="F111" s="268" t="s">
        <v>1933</v>
      </c>
      <c r="G111" s="249"/>
      <c r="H111" s="249" t="s">
        <v>1973</v>
      </c>
      <c r="I111" s="249" t="s">
        <v>1935</v>
      </c>
      <c r="J111" s="249">
        <v>20</v>
      </c>
      <c r="K111" s="260"/>
    </row>
    <row r="112" spans="2:11" ht="15" customHeight="1">
      <c r="B112" s="269"/>
      <c r="C112" s="249" t="s">
        <v>1974</v>
      </c>
      <c r="D112" s="249"/>
      <c r="E112" s="249"/>
      <c r="F112" s="268" t="s">
        <v>1933</v>
      </c>
      <c r="G112" s="249"/>
      <c r="H112" s="249" t="s">
        <v>1975</v>
      </c>
      <c r="I112" s="249" t="s">
        <v>1935</v>
      </c>
      <c r="J112" s="249">
        <v>120</v>
      </c>
      <c r="K112" s="260"/>
    </row>
    <row r="113" spans="2:11" ht="15" customHeight="1">
      <c r="B113" s="269"/>
      <c r="C113" s="249" t="s">
        <v>44</v>
      </c>
      <c r="D113" s="249"/>
      <c r="E113" s="249"/>
      <c r="F113" s="268" t="s">
        <v>1933</v>
      </c>
      <c r="G113" s="249"/>
      <c r="H113" s="249" t="s">
        <v>1976</v>
      </c>
      <c r="I113" s="249" t="s">
        <v>1967</v>
      </c>
      <c r="J113" s="249"/>
      <c r="K113" s="260"/>
    </row>
    <row r="114" spans="2:11" ht="15" customHeight="1">
      <c r="B114" s="269"/>
      <c r="C114" s="249" t="s">
        <v>54</v>
      </c>
      <c r="D114" s="249"/>
      <c r="E114" s="249"/>
      <c r="F114" s="268" t="s">
        <v>1933</v>
      </c>
      <c r="G114" s="249"/>
      <c r="H114" s="249" t="s">
        <v>1977</v>
      </c>
      <c r="I114" s="249" t="s">
        <v>1967</v>
      </c>
      <c r="J114" s="249"/>
      <c r="K114" s="260"/>
    </row>
    <row r="115" spans="2:11" ht="15" customHeight="1">
      <c r="B115" s="269"/>
      <c r="C115" s="249" t="s">
        <v>63</v>
      </c>
      <c r="D115" s="249"/>
      <c r="E115" s="249"/>
      <c r="F115" s="268" t="s">
        <v>1933</v>
      </c>
      <c r="G115" s="249"/>
      <c r="H115" s="249" t="s">
        <v>1978</v>
      </c>
      <c r="I115" s="249" t="s">
        <v>1979</v>
      </c>
      <c r="J115" s="249"/>
      <c r="K115" s="260"/>
    </row>
    <row r="116" spans="2:11" ht="15" customHeight="1">
      <c r="B116" s="272"/>
      <c r="C116" s="278"/>
      <c r="D116" s="278"/>
      <c r="E116" s="278"/>
      <c r="F116" s="278"/>
      <c r="G116" s="278"/>
      <c r="H116" s="278"/>
      <c r="I116" s="278"/>
      <c r="J116" s="278"/>
      <c r="K116" s="274"/>
    </row>
    <row r="117" spans="2:11" ht="18.75" customHeight="1">
      <c r="B117" s="279"/>
      <c r="C117" s="245"/>
      <c r="D117" s="245"/>
      <c r="E117" s="245"/>
      <c r="F117" s="280"/>
      <c r="G117" s="245"/>
      <c r="H117" s="245"/>
      <c r="I117" s="245"/>
      <c r="J117" s="245"/>
      <c r="K117" s="279"/>
    </row>
    <row r="118" spans="2:11" ht="18.75" customHeight="1">
      <c r="B118" s="255"/>
      <c r="C118" s="255"/>
      <c r="D118" s="255"/>
      <c r="E118" s="255"/>
      <c r="F118" s="255"/>
      <c r="G118" s="255"/>
      <c r="H118" s="255"/>
      <c r="I118" s="255"/>
      <c r="J118" s="255"/>
      <c r="K118" s="255"/>
    </row>
    <row r="119" spans="2:11" ht="7.5" customHeight="1">
      <c r="B119" s="281"/>
      <c r="C119" s="282"/>
      <c r="D119" s="282"/>
      <c r="E119" s="282"/>
      <c r="F119" s="282"/>
      <c r="G119" s="282"/>
      <c r="H119" s="282"/>
      <c r="I119" s="282"/>
      <c r="J119" s="282"/>
      <c r="K119" s="283"/>
    </row>
    <row r="120" spans="2:11" ht="45" customHeight="1">
      <c r="B120" s="284"/>
      <c r="C120" s="363" t="s">
        <v>1980</v>
      </c>
      <c r="D120" s="363"/>
      <c r="E120" s="363"/>
      <c r="F120" s="363"/>
      <c r="G120" s="363"/>
      <c r="H120" s="363"/>
      <c r="I120" s="363"/>
      <c r="J120" s="363"/>
      <c r="K120" s="285"/>
    </row>
    <row r="121" spans="2:11" ht="17.25" customHeight="1">
      <c r="B121" s="286"/>
      <c r="C121" s="261" t="s">
        <v>1927</v>
      </c>
      <c r="D121" s="261"/>
      <c r="E121" s="261"/>
      <c r="F121" s="261" t="s">
        <v>1928</v>
      </c>
      <c r="G121" s="262"/>
      <c r="H121" s="261" t="s">
        <v>118</v>
      </c>
      <c r="I121" s="261" t="s">
        <v>63</v>
      </c>
      <c r="J121" s="261" t="s">
        <v>1929</v>
      </c>
      <c r="K121" s="287"/>
    </row>
    <row r="122" spans="2:11" ht="17.25" customHeight="1">
      <c r="B122" s="286"/>
      <c r="C122" s="263" t="s">
        <v>1930</v>
      </c>
      <c r="D122" s="263"/>
      <c r="E122" s="263"/>
      <c r="F122" s="264" t="s">
        <v>1931</v>
      </c>
      <c r="G122" s="265"/>
      <c r="H122" s="263"/>
      <c r="I122" s="263"/>
      <c r="J122" s="263" t="s">
        <v>1932</v>
      </c>
      <c r="K122" s="287"/>
    </row>
    <row r="123" spans="2:11" ht="5.25" customHeight="1">
      <c r="B123" s="288"/>
      <c r="C123" s="266"/>
      <c r="D123" s="266"/>
      <c r="E123" s="266"/>
      <c r="F123" s="266"/>
      <c r="G123" s="249"/>
      <c r="H123" s="266"/>
      <c r="I123" s="266"/>
      <c r="J123" s="266"/>
      <c r="K123" s="289"/>
    </row>
    <row r="124" spans="2:11" ht="15" customHeight="1">
      <c r="B124" s="288"/>
      <c r="C124" s="249" t="s">
        <v>1936</v>
      </c>
      <c r="D124" s="266"/>
      <c r="E124" s="266"/>
      <c r="F124" s="268" t="s">
        <v>1933</v>
      </c>
      <c r="G124" s="249"/>
      <c r="H124" s="249" t="s">
        <v>1972</v>
      </c>
      <c r="I124" s="249" t="s">
        <v>1935</v>
      </c>
      <c r="J124" s="249">
        <v>120</v>
      </c>
      <c r="K124" s="290"/>
    </row>
    <row r="125" spans="2:11" ht="15" customHeight="1">
      <c r="B125" s="288"/>
      <c r="C125" s="249" t="s">
        <v>1981</v>
      </c>
      <c r="D125" s="249"/>
      <c r="E125" s="249"/>
      <c r="F125" s="268" t="s">
        <v>1933</v>
      </c>
      <c r="G125" s="249"/>
      <c r="H125" s="249" t="s">
        <v>1982</v>
      </c>
      <c r="I125" s="249" t="s">
        <v>1935</v>
      </c>
      <c r="J125" s="249" t="s">
        <v>1983</v>
      </c>
      <c r="K125" s="290"/>
    </row>
    <row r="126" spans="2:11" ht="15" customHeight="1">
      <c r="B126" s="288"/>
      <c r="C126" s="249" t="s">
        <v>1882</v>
      </c>
      <c r="D126" s="249"/>
      <c r="E126" s="249"/>
      <c r="F126" s="268" t="s">
        <v>1933</v>
      </c>
      <c r="G126" s="249"/>
      <c r="H126" s="249" t="s">
        <v>1984</v>
      </c>
      <c r="I126" s="249" t="s">
        <v>1935</v>
      </c>
      <c r="J126" s="249" t="s">
        <v>1983</v>
      </c>
      <c r="K126" s="290"/>
    </row>
    <row r="127" spans="2:11" ht="15" customHeight="1">
      <c r="B127" s="288"/>
      <c r="C127" s="249" t="s">
        <v>1944</v>
      </c>
      <c r="D127" s="249"/>
      <c r="E127" s="249"/>
      <c r="F127" s="268" t="s">
        <v>1939</v>
      </c>
      <c r="G127" s="249"/>
      <c r="H127" s="249" t="s">
        <v>1945</v>
      </c>
      <c r="I127" s="249" t="s">
        <v>1935</v>
      </c>
      <c r="J127" s="249">
        <v>15</v>
      </c>
      <c r="K127" s="290"/>
    </row>
    <row r="128" spans="2:11" ht="15" customHeight="1">
      <c r="B128" s="288"/>
      <c r="C128" s="270" t="s">
        <v>1946</v>
      </c>
      <c r="D128" s="270"/>
      <c r="E128" s="270"/>
      <c r="F128" s="271" t="s">
        <v>1939</v>
      </c>
      <c r="G128" s="270"/>
      <c r="H128" s="270" t="s">
        <v>1947</v>
      </c>
      <c r="I128" s="270" t="s">
        <v>1935</v>
      </c>
      <c r="J128" s="270">
        <v>15</v>
      </c>
      <c r="K128" s="290"/>
    </row>
    <row r="129" spans="2:11" ht="15" customHeight="1">
      <c r="B129" s="288"/>
      <c r="C129" s="270" t="s">
        <v>1948</v>
      </c>
      <c r="D129" s="270"/>
      <c r="E129" s="270"/>
      <c r="F129" s="271" t="s">
        <v>1939</v>
      </c>
      <c r="G129" s="270"/>
      <c r="H129" s="270" t="s">
        <v>1949</v>
      </c>
      <c r="I129" s="270" t="s">
        <v>1935</v>
      </c>
      <c r="J129" s="270">
        <v>20</v>
      </c>
      <c r="K129" s="290"/>
    </row>
    <row r="130" spans="2:11" ht="15" customHeight="1">
      <c r="B130" s="288"/>
      <c r="C130" s="270" t="s">
        <v>1950</v>
      </c>
      <c r="D130" s="270"/>
      <c r="E130" s="270"/>
      <c r="F130" s="271" t="s">
        <v>1939</v>
      </c>
      <c r="G130" s="270"/>
      <c r="H130" s="270" t="s">
        <v>1951</v>
      </c>
      <c r="I130" s="270" t="s">
        <v>1935</v>
      </c>
      <c r="J130" s="270">
        <v>20</v>
      </c>
      <c r="K130" s="290"/>
    </row>
    <row r="131" spans="2:11" ht="15" customHeight="1">
      <c r="B131" s="288"/>
      <c r="C131" s="249" t="s">
        <v>1938</v>
      </c>
      <c r="D131" s="249"/>
      <c r="E131" s="249"/>
      <c r="F131" s="268" t="s">
        <v>1939</v>
      </c>
      <c r="G131" s="249"/>
      <c r="H131" s="249" t="s">
        <v>1972</v>
      </c>
      <c r="I131" s="249" t="s">
        <v>1935</v>
      </c>
      <c r="J131" s="249">
        <v>50</v>
      </c>
      <c r="K131" s="290"/>
    </row>
    <row r="132" spans="2:11" ht="15" customHeight="1">
      <c r="B132" s="288"/>
      <c r="C132" s="249" t="s">
        <v>1952</v>
      </c>
      <c r="D132" s="249"/>
      <c r="E132" s="249"/>
      <c r="F132" s="268" t="s">
        <v>1939</v>
      </c>
      <c r="G132" s="249"/>
      <c r="H132" s="249" t="s">
        <v>1972</v>
      </c>
      <c r="I132" s="249" t="s">
        <v>1935</v>
      </c>
      <c r="J132" s="249">
        <v>50</v>
      </c>
      <c r="K132" s="290"/>
    </row>
    <row r="133" spans="2:11" ht="15" customHeight="1">
      <c r="B133" s="288"/>
      <c r="C133" s="249" t="s">
        <v>1958</v>
      </c>
      <c r="D133" s="249"/>
      <c r="E133" s="249"/>
      <c r="F133" s="268" t="s">
        <v>1939</v>
      </c>
      <c r="G133" s="249"/>
      <c r="H133" s="249" t="s">
        <v>1972</v>
      </c>
      <c r="I133" s="249" t="s">
        <v>1935</v>
      </c>
      <c r="J133" s="249">
        <v>50</v>
      </c>
      <c r="K133" s="290"/>
    </row>
    <row r="134" spans="2:11" ht="15" customHeight="1">
      <c r="B134" s="288"/>
      <c r="C134" s="249" t="s">
        <v>1960</v>
      </c>
      <c r="D134" s="249"/>
      <c r="E134" s="249"/>
      <c r="F134" s="268" t="s">
        <v>1939</v>
      </c>
      <c r="G134" s="249"/>
      <c r="H134" s="249" t="s">
        <v>1972</v>
      </c>
      <c r="I134" s="249" t="s">
        <v>1935</v>
      </c>
      <c r="J134" s="249">
        <v>50</v>
      </c>
      <c r="K134" s="290"/>
    </row>
    <row r="135" spans="2:11" ht="15" customHeight="1">
      <c r="B135" s="288"/>
      <c r="C135" s="249" t="s">
        <v>123</v>
      </c>
      <c r="D135" s="249"/>
      <c r="E135" s="249"/>
      <c r="F135" s="268" t="s">
        <v>1939</v>
      </c>
      <c r="G135" s="249"/>
      <c r="H135" s="249" t="s">
        <v>1985</v>
      </c>
      <c r="I135" s="249" t="s">
        <v>1935</v>
      </c>
      <c r="J135" s="249">
        <v>255</v>
      </c>
      <c r="K135" s="290"/>
    </row>
    <row r="136" spans="2:11" ht="15" customHeight="1">
      <c r="B136" s="288"/>
      <c r="C136" s="249" t="s">
        <v>1962</v>
      </c>
      <c r="D136" s="249"/>
      <c r="E136" s="249"/>
      <c r="F136" s="268" t="s">
        <v>1933</v>
      </c>
      <c r="G136" s="249"/>
      <c r="H136" s="249" t="s">
        <v>1986</v>
      </c>
      <c r="I136" s="249" t="s">
        <v>1964</v>
      </c>
      <c r="J136" s="249"/>
      <c r="K136" s="290"/>
    </row>
    <row r="137" spans="2:11" ht="15" customHeight="1">
      <c r="B137" s="288"/>
      <c r="C137" s="249" t="s">
        <v>1965</v>
      </c>
      <c r="D137" s="249"/>
      <c r="E137" s="249"/>
      <c r="F137" s="268" t="s">
        <v>1933</v>
      </c>
      <c r="G137" s="249"/>
      <c r="H137" s="249" t="s">
        <v>1987</v>
      </c>
      <c r="I137" s="249" t="s">
        <v>1967</v>
      </c>
      <c r="J137" s="249"/>
      <c r="K137" s="290"/>
    </row>
    <row r="138" spans="2:11" ht="15" customHeight="1">
      <c r="B138" s="288"/>
      <c r="C138" s="249" t="s">
        <v>1968</v>
      </c>
      <c r="D138" s="249"/>
      <c r="E138" s="249"/>
      <c r="F138" s="268" t="s">
        <v>1933</v>
      </c>
      <c r="G138" s="249"/>
      <c r="H138" s="249" t="s">
        <v>1968</v>
      </c>
      <c r="I138" s="249" t="s">
        <v>1967</v>
      </c>
      <c r="J138" s="249"/>
      <c r="K138" s="290"/>
    </row>
    <row r="139" spans="2:11" ht="15" customHeight="1">
      <c r="B139" s="288"/>
      <c r="C139" s="249" t="s">
        <v>44</v>
      </c>
      <c r="D139" s="249"/>
      <c r="E139" s="249"/>
      <c r="F139" s="268" t="s">
        <v>1933</v>
      </c>
      <c r="G139" s="249"/>
      <c r="H139" s="249" t="s">
        <v>1988</v>
      </c>
      <c r="I139" s="249" t="s">
        <v>1967</v>
      </c>
      <c r="J139" s="249"/>
      <c r="K139" s="290"/>
    </row>
    <row r="140" spans="2:11" ht="15" customHeight="1">
      <c r="B140" s="288"/>
      <c r="C140" s="249" t="s">
        <v>1989</v>
      </c>
      <c r="D140" s="249"/>
      <c r="E140" s="249"/>
      <c r="F140" s="268" t="s">
        <v>1933</v>
      </c>
      <c r="G140" s="249"/>
      <c r="H140" s="249" t="s">
        <v>1990</v>
      </c>
      <c r="I140" s="249" t="s">
        <v>1967</v>
      </c>
      <c r="J140" s="249"/>
      <c r="K140" s="290"/>
    </row>
    <row r="141" spans="2:11" ht="15" customHeight="1">
      <c r="B141" s="291"/>
      <c r="C141" s="292"/>
      <c r="D141" s="292"/>
      <c r="E141" s="292"/>
      <c r="F141" s="292"/>
      <c r="G141" s="292"/>
      <c r="H141" s="292"/>
      <c r="I141" s="292"/>
      <c r="J141" s="292"/>
      <c r="K141" s="293"/>
    </row>
    <row r="142" spans="2:11" ht="18.75" customHeight="1">
      <c r="B142" s="245"/>
      <c r="C142" s="245"/>
      <c r="D142" s="245"/>
      <c r="E142" s="245"/>
      <c r="F142" s="280"/>
      <c r="G142" s="245"/>
      <c r="H142" s="245"/>
      <c r="I142" s="245"/>
      <c r="J142" s="245"/>
      <c r="K142" s="245"/>
    </row>
    <row r="143" spans="2:11" ht="18.75" customHeight="1">
      <c r="B143" s="255"/>
      <c r="C143" s="255"/>
      <c r="D143" s="255"/>
      <c r="E143" s="255"/>
      <c r="F143" s="255"/>
      <c r="G143" s="255"/>
      <c r="H143" s="255"/>
      <c r="I143" s="255"/>
      <c r="J143" s="255"/>
      <c r="K143" s="255"/>
    </row>
    <row r="144" spans="2:11" ht="7.5" customHeight="1">
      <c r="B144" s="256"/>
      <c r="C144" s="257"/>
      <c r="D144" s="257"/>
      <c r="E144" s="257"/>
      <c r="F144" s="257"/>
      <c r="G144" s="257"/>
      <c r="H144" s="257"/>
      <c r="I144" s="257"/>
      <c r="J144" s="257"/>
      <c r="K144" s="258"/>
    </row>
    <row r="145" spans="2:11" ht="45" customHeight="1">
      <c r="B145" s="259"/>
      <c r="C145" s="364" t="s">
        <v>1991</v>
      </c>
      <c r="D145" s="364"/>
      <c r="E145" s="364"/>
      <c r="F145" s="364"/>
      <c r="G145" s="364"/>
      <c r="H145" s="364"/>
      <c r="I145" s="364"/>
      <c r="J145" s="364"/>
      <c r="K145" s="260"/>
    </row>
    <row r="146" spans="2:11" ht="17.25" customHeight="1">
      <c r="B146" s="259"/>
      <c r="C146" s="261" t="s">
        <v>1927</v>
      </c>
      <c r="D146" s="261"/>
      <c r="E146" s="261"/>
      <c r="F146" s="261" t="s">
        <v>1928</v>
      </c>
      <c r="G146" s="262"/>
      <c r="H146" s="261" t="s">
        <v>118</v>
      </c>
      <c r="I146" s="261" t="s">
        <v>63</v>
      </c>
      <c r="J146" s="261" t="s">
        <v>1929</v>
      </c>
      <c r="K146" s="260"/>
    </row>
    <row r="147" spans="2:11" ht="17.25" customHeight="1">
      <c r="B147" s="259"/>
      <c r="C147" s="263" t="s">
        <v>1930</v>
      </c>
      <c r="D147" s="263"/>
      <c r="E147" s="263"/>
      <c r="F147" s="264" t="s">
        <v>1931</v>
      </c>
      <c r="G147" s="265"/>
      <c r="H147" s="263"/>
      <c r="I147" s="263"/>
      <c r="J147" s="263" t="s">
        <v>1932</v>
      </c>
      <c r="K147" s="260"/>
    </row>
    <row r="148" spans="2:11" ht="5.25" customHeight="1">
      <c r="B148" s="269"/>
      <c r="C148" s="266"/>
      <c r="D148" s="266"/>
      <c r="E148" s="266"/>
      <c r="F148" s="266"/>
      <c r="G148" s="267"/>
      <c r="H148" s="266"/>
      <c r="I148" s="266"/>
      <c r="J148" s="266"/>
      <c r="K148" s="290"/>
    </row>
    <row r="149" spans="2:11" ht="15" customHeight="1">
      <c r="B149" s="269"/>
      <c r="C149" s="294" t="s">
        <v>1936</v>
      </c>
      <c r="D149" s="249"/>
      <c r="E149" s="249"/>
      <c r="F149" s="295" t="s">
        <v>1933</v>
      </c>
      <c r="G149" s="249"/>
      <c r="H149" s="294" t="s">
        <v>1972</v>
      </c>
      <c r="I149" s="294" t="s">
        <v>1935</v>
      </c>
      <c r="J149" s="294">
        <v>120</v>
      </c>
      <c r="K149" s="290"/>
    </row>
    <row r="150" spans="2:11" ht="15" customHeight="1">
      <c r="B150" s="269"/>
      <c r="C150" s="294" t="s">
        <v>1981</v>
      </c>
      <c r="D150" s="249"/>
      <c r="E150" s="249"/>
      <c r="F150" s="295" t="s">
        <v>1933</v>
      </c>
      <c r="G150" s="249"/>
      <c r="H150" s="294" t="s">
        <v>1992</v>
      </c>
      <c r="I150" s="294" t="s">
        <v>1935</v>
      </c>
      <c r="J150" s="294" t="s">
        <v>1983</v>
      </c>
      <c r="K150" s="290"/>
    </row>
    <row r="151" spans="2:11" ht="15" customHeight="1">
      <c r="B151" s="269"/>
      <c r="C151" s="294" t="s">
        <v>1882</v>
      </c>
      <c r="D151" s="249"/>
      <c r="E151" s="249"/>
      <c r="F151" s="295" t="s">
        <v>1933</v>
      </c>
      <c r="G151" s="249"/>
      <c r="H151" s="294" t="s">
        <v>1993</v>
      </c>
      <c r="I151" s="294" t="s">
        <v>1935</v>
      </c>
      <c r="J151" s="294" t="s">
        <v>1983</v>
      </c>
      <c r="K151" s="290"/>
    </row>
    <row r="152" spans="2:11" ht="15" customHeight="1">
      <c r="B152" s="269"/>
      <c r="C152" s="294" t="s">
        <v>1938</v>
      </c>
      <c r="D152" s="249"/>
      <c r="E152" s="249"/>
      <c r="F152" s="295" t="s">
        <v>1939</v>
      </c>
      <c r="G152" s="249"/>
      <c r="H152" s="294" t="s">
        <v>1972</v>
      </c>
      <c r="I152" s="294" t="s">
        <v>1935</v>
      </c>
      <c r="J152" s="294">
        <v>50</v>
      </c>
      <c r="K152" s="290"/>
    </row>
    <row r="153" spans="2:11" ht="15" customHeight="1">
      <c r="B153" s="269"/>
      <c r="C153" s="294" t="s">
        <v>1941</v>
      </c>
      <c r="D153" s="249"/>
      <c r="E153" s="249"/>
      <c r="F153" s="295" t="s">
        <v>1933</v>
      </c>
      <c r="G153" s="249"/>
      <c r="H153" s="294" t="s">
        <v>1972</v>
      </c>
      <c r="I153" s="294" t="s">
        <v>1943</v>
      </c>
      <c r="J153" s="294"/>
      <c r="K153" s="290"/>
    </row>
    <row r="154" spans="2:11" ht="15" customHeight="1">
      <c r="B154" s="269"/>
      <c r="C154" s="294" t="s">
        <v>1952</v>
      </c>
      <c r="D154" s="249"/>
      <c r="E154" s="249"/>
      <c r="F154" s="295" t="s">
        <v>1939</v>
      </c>
      <c r="G154" s="249"/>
      <c r="H154" s="294" t="s">
        <v>1972</v>
      </c>
      <c r="I154" s="294" t="s">
        <v>1935</v>
      </c>
      <c r="J154" s="294">
        <v>50</v>
      </c>
      <c r="K154" s="290"/>
    </row>
    <row r="155" spans="2:11" ht="15" customHeight="1">
      <c r="B155" s="269"/>
      <c r="C155" s="294" t="s">
        <v>1960</v>
      </c>
      <c r="D155" s="249"/>
      <c r="E155" s="249"/>
      <c r="F155" s="295" t="s">
        <v>1939</v>
      </c>
      <c r="G155" s="249"/>
      <c r="H155" s="294" t="s">
        <v>1972</v>
      </c>
      <c r="I155" s="294" t="s">
        <v>1935</v>
      </c>
      <c r="J155" s="294">
        <v>50</v>
      </c>
      <c r="K155" s="290"/>
    </row>
    <row r="156" spans="2:11" ht="15" customHeight="1">
      <c r="B156" s="269"/>
      <c r="C156" s="294" t="s">
        <v>1958</v>
      </c>
      <c r="D156" s="249"/>
      <c r="E156" s="249"/>
      <c r="F156" s="295" t="s">
        <v>1939</v>
      </c>
      <c r="G156" s="249"/>
      <c r="H156" s="294" t="s">
        <v>1972</v>
      </c>
      <c r="I156" s="294" t="s">
        <v>1935</v>
      </c>
      <c r="J156" s="294">
        <v>50</v>
      </c>
      <c r="K156" s="290"/>
    </row>
    <row r="157" spans="2:11" ht="15" customHeight="1">
      <c r="B157" s="269"/>
      <c r="C157" s="294" t="s">
        <v>95</v>
      </c>
      <c r="D157" s="249"/>
      <c r="E157" s="249"/>
      <c r="F157" s="295" t="s">
        <v>1933</v>
      </c>
      <c r="G157" s="249"/>
      <c r="H157" s="294" t="s">
        <v>1994</v>
      </c>
      <c r="I157" s="294" t="s">
        <v>1935</v>
      </c>
      <c r="J157" s="294" t="s">
        <v>1995</v>
      </c>
      <c r="K157" s="290"/>
    </row>
    <row r="158" spans="2:11" ht="15" customHeight="1">
      <c r="B158" s="269"/>
      <c r="C158" s="294" t="s">
        <v>1996</v>
      </c>
      <c r="D158" s="249"/>
      <c r="E158" s="249"/>
      <c r="F158" s="295" t="s">
        <v>1933</v>
      </c>
      <c r="G158" s="249"/>
      <c r="H158" s="294" t="s">
        <v>1997</v>
      </c>
      <c r="I158" s="294" t="s">
        <v>1967</v>
      </c>
      <c r="J158" s="294"/>
      <c r="K158" s="290"/>
    </row>
    <row r="159" spans="2:11" ht="15" customHeight="1">
      <c r="B159" s="296"/>
      <c r="C159" s="278"/>
      <c r="D159" s="278"/>
      <c r="E159" s="278"/>
      <c r="F159" s="278"/>
      <c r="G159" s="278"/>
      <c r="H159" s="278"/>
      <c r="I159" s="278"/>
      <c r="J159" s="278"/>
      <c r="K159" s="297"/>
    </row>
    <row r="160" spans="2:11" ht="18.75" customHeight="1">
      <c r="B160" s="245"/>
      <c r="C160" s="249"/>
      <c r="D160" s="249"/>
      <c r="E160" s="249"/>
      <c r="F160" s="268"/>
      <c r="G160" s="249"/>
      <c r="H160" s="249"/>
      <c r="I160" s="249"/>
      <c r="J160" s="249"/>
      <c r="K160" s="245"/>
    </row>
    <row r="161" spans="2:11" ht="18.75" customHeight="1"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</row>
    <row r="162" spans="2:11" ht="7.5" customHeight="1">
      <c r="B162" s="237"/>
      <c r="C162" s="238"/>
      <c r="D162" s="238"/>
      <c r="E162" s="238"/>
      <c r="F162" s="238"/>
      <c r="G162" s="238"/>
      <c r="H162" s="238"/>
      <c r="I162" s="238"/>
      <c r="J162" s="238"/>
      <c r="K162" s="239"/>
    </row>
    <row r="163" spans="2:11" ht="45" customHeight="1">
      <c r="B163" s="240"/>
      <c r="C163" s="363" t="s">
        <v>1998</v>
      </c>
      <c r="D163" s="363"/>
      <c r="E163" s="363"/>
      <c r="F163" s="363"/>
      <c r="G163" s="363"/>
      <c r="H163" s="363"/>
      <c r="I163" s="363"/>
      <c r="J163" s="363"/>
      <c r="K163" s="241"/>
    </row>
    <row r="164" spans="2:11" ht="17.25" customHeight="1">
      <c r="B164" s="240"/>
      <c r="C164" s="261" t="s">
        <v>1927</v>
      </c>
      <c r="D164" s="261"/>
      <c r="E164" s="261"/>
      <c r="F164" s="261" t="s">
        <v>1928</v>
      </c>
      <c r="G164" s="298"/>
      <c r="H164" s="299" t="s">
        <v>118</v>
      </c>
      <c r="I164" s="299" t="s">
        <v>63</v>
      </c>
      <c r="J164" s="261" t="s">
        <v>1929</v>
      </c>
      <c r="K164" s="241"/>
    </row>
    <row r="165" spans="2:11" ht="17.25" customHeight="1">
      <c r="B165" s="242"/>
      <c r="C165" s="263" t="s">
        <v>1930</v>
      </c>
      <c r="D165" s="263"/>
      <c r="E165" s="263"/>
      <c r="F165" s="264" t="s">
        <v>1931</v>
      </c>
      <c r="G165" s="300"/>
      <c r="H165" s="301"/>
      <c r="I165" s="301"/>
      <c r="J165" s="263" t="s">
        <v>1932</v>
      </c>
      <c r="K165" s="243"/>
    </row>
    <row r="166" spans="2:11" ht="5.25" customHeight="1">
      <c r="B166" s="269"/>
      <c r="C166" s="266"/>
      <c r="D166" s="266"/>
      <c r="E166" s="266"/>
      <c r="F166" s="266"/>
      <c r="G166" s="267"/>
      <c r="H166" s="266"/>
      <c r="I166" s="266"/>
      <c r="J166" s="266"/>
      <c r="K166" s="290"/>
    </row>
    <row r="167" spans="2:11" ht="15" customHeight="1">
      <c r="B167" s="269"/>
      <c r="C167" s="249" t="s">
        <v>1936</v>
      </c>
      <c r="D167" s="249"/>
      <c r="E167" s="249"/>
      <c r="F167" s="268" t="s">
        <v>1933</v>
      </c>
      <c r="G167" s="249"/>
      <c r="H167" s="249" t="s">
        <v>1972</v>
      </c>
      <c r="I167" s="249" t="s">
        <v>1935</v>
      </c>
      <c r="J167" s="249">
        <v>120</v>
      </c>
      <c r="K167" s="290"/>
    </row>
    <row r="168" spans="2:11" ht="15" customHeight="1">
      <c r="B168" s="269"/>
      <c r="C168" s="249" t="s">
        <v>1981</v>
      </c>
      <c r="D168" s="249"/>
      <c r="E168" s="249"/>
      <c r="F168" s="268" t="s">
        <v>1933</v>
      </c>
      <c r="G168" s="249"/>
      <c r="H168" s="249" t="s">
        <v>1982</v>
      </c>
      <c r="I168" s="249" t="s">
        <v>1935</v>
      </c>
      <c r="J168" s="249" t="s">
        <v>1983</v>
      </c>
      <c r="K168" s="290"/>
    </row>
    <row r="169" spans="2:11" ht="15" customHeight="1">
      <c r="B169" s="269"/>
      <c r="C169" s="249" t="s">
        <v>1882</v>
      </c>
      <c r="D169" s="249"/>
      <c r="E169" s="249"/>
      <c r="F169" s="268" t="s">
        <v>1933</v>
      </c>
      <c r="G169" s="249"/>
      <c r="H169" s="249" t="s">
        <v>1999</v>
      </c>
      <c r="I169" s="249" t="s">
        <v>1935</v>
      </c>
      <c r="J169" s="249" t="s">
        <v>1983</v>
      </c>
      <c r="K169" s="290"/>
    </row>
    <row r="170" spans="2:11" ht="15" customHeight="1">
      <c r="B170" s="269"/>
      <c r="C170" s="249" t="s">
        <v>1938</v>
      </c>
      <c r="D170" s="249"/>
      <c r="E170" s="249"/>
      <c r="F170" s="268" t="s">
        <v>1939</v>
      </c>
      <c r="G170" s="249"/>
      <c r="H170" s="249" t="s">
        <v>1999</v>
      </c>
      <c r="I170" s="249" t="s">
        <v>1935</v>
      </c>
      <c r="J170" s="249">
        <v>50</v>
      </c>
      <c r="K170" s="290"/>
    </row>
    <row r="171" spans="2:11" ht="15" customHeight="1">
      <c r="B171" s="269"/>
      <c r="C171" s="249" t="s">
        <v>1941</v>
      </c>
      <c r="D171" s="249"/>
      <c r="E171" s="249"/>
      <c r="F171" s="268" t="s">
        <v>1933</v>
      </c>
      <c r="G171" s="249"/>
      <c r="H171" s="249" t="s">
        <v>1999</v>
      </c>
      <c r="I171" s="249" t="s">
        <v>1943</v>
      </c>
      <c r="J171" s="249"/>
      <c r="K171" s="290"/>
    </row>
    <row r="172" spans="2:11" ht="15" customHeight="1">
      <c r="B172" s="269"/>
      <c r="C172" s="249" t="s">
        <v>1952</v>
      </c>
      <c r="D172" s="249"/>
      <c r="E172" s="249"/>
      <c r="F172" s="268" t="s">
        <v>1939</v>
      </c>
      <c r="G172" s="249"/>
      <c r="H172" s="249" t="s">
        <v>1999</v>
      </c>
      <c r="I172" s="249" t="s">
        <v>1935</v>
      </c>
      <c r="J172" s="249">
        <v>50</v>
      </c>
      <c r="K172" s="290"/>
    </row>
    <row r="173" spans="2:11" ht="15" customHeight="1">
      <c r="B173" s="269"/>
      <c r="C173" s="249" t="s">
        <v>1960</v>
      </c>
      <c r="D173" s="249"/>
      <c r="E173" s="249"/>
      <c r="F173" s="268" t="s">
        <v>1939</v>
      </c>
      <c r="G173" s="249"/>
      <c r="H173" s="249" t="s">
        <v>1999</v>
      </c>
      <c r="I173" s="249" t="s">
        <v>1935</v>
      </c>
      <c r="J173" s="249">
        <v>50</v>
      </c>
      <c r="K173" s="290"/>
    </row>
    <row r="174" spans="2:11" ht="15" customHeight="1">
      <c r="B174" s="269"/>
      <c r="C174" s="249" t="s">
        <v>1958</v>
      </c>
      <c r="D174" s="249"/>
      <c r="E174" s="249"/>
      <c r="F174" s="268" t="s">
        <v>1939</v>
      </c>
      <c r="G174" s="249"/>
      <c r="H174" s="249" t="s">
        <v>1999</v>
      </c>
      <c r="I174" s="249" t="s">
        <v>1935</v>
      </c>
      <c r="J174" s="249">
        <v>50</v>
      </c>
      <c r="K174" s="290"/>
    </row>
    <row r="175" spans="2:11" ht="15" customHeight="1">
      <c r="B175" s="269"/>
      <c r="C175" s="249" t="s">
        <v>117</v>
      </c>
      <c r="D175" s="249"/>
      <c r="E175" s="249"/>
      <c r="F175" s="268" t="s">
        <v>1933</v>
      </c>
      <c r="G175" s="249"/>
      <c r="H175" s="249" t="s">
        <v>2000</v>
      </c>
      <c r="I175" s="249" t="s">
        <v>2001</v>
      </c>
      <c r="J175" s="249"/>
      <c r="K175" s="290"/>
    </row>
    <row r="176" spans="2:11" ht="15" customHeight="1">
      <c r="B176" s="269"/>
      <c r="C176" s="249" t="s">
        <v>63</v>
      </c>
      <c r="D176" s="249"/>
      <c r="E176" s="249"/>
      <c r="F176" s="268" t="s">
        <v>1933</v>
      </c>
      <c r="G176" s="249"/>
      <c r="H176" s="249" t="s">
        <v>2002</v>
      </c>
      <c r="I176" s="249" t="s">
        <v>2003</v>
      </c>
      <c r="J176" s="249">
        <v>1</v>
      </c>
      <c r="K176" s="290"/>
    </row>
    <row r="177" spans="2:11" ht="15" customHeight="1">
      <c r="B177" s="269"/>
      <c r="C177" s="249" t="s">
        <v>59</v>
      </c>
      <c r="D177" s="249"/>
      <c r="E177" s="249"/>
      <c r="F177" s="268" t="s">
        <v>1933</v>
      </c>
      <c r="G177" s="249"/>
      <c r="H177" s="249" t="s">
        <v>2004</v>
      </c>
      <c r="I177" s="249" t="s">
        <v>1935</v>
      </c>
      <c r="J177" s="249">
        <v>20</v>
      </c>
      <c r="K177" s="290"/>
    </row>
    <row r="178" spans="2:11" ht="15" customHeight="1">
      <c r="B178" s="269"/>
      <c r="C178" s="249" t="s">
        <v>118</v>
      </c>
      <c r="D178" s="249"/>
      <c r="E178" s="249"/>
      <c r="F178" s="268" t="s">
        <v>1933</v>
      </c>
      <c r="G178" s="249"/>
      <c r="H178" s="249" t="s">
        <v>2005</v>
      </c>
      <c r="I178" s="249" t="s">
        <v>1935</v>
      </c>
      <c r="J178" s="249">
        <v>255</v>
      </c>
      <c r="K178" s="290"/>
    </row>
    <row r="179" spans="2:11" ht="15" customHeight="1">
      <c r="B179" s="269"/>
      <c r="C179" s="249" t="s">
        <v>119</v>
      </c>
      <c r="D179" s="249"/>
      <c r="E179" s="249"/>
      <c r="F179" s="268" t="s">
        <v>1933</v>
      </c>
      <c r="G179" s="249"/>
      <c r="H179" s="249" t="s">
        <v>1898</v>
      </c>
      <c r="I179" s="249" t="s">
        <v>1935</v>
      </c>
      <c r="J179" s="249">
        <v>10</v>
      </c>
      <c r="K179" s="290"/>
    </row>
    <row r="180" spans="2:11" ht="15" customHeight="1">
      <c r="B180" s="269"/>
      <c r="C180" s="249" t="s">
        <v>120</v>
      </c>
      <c r="D180" s="249"/>
      <c r="E180" s="249"/>
      <c r="F180" s="268" t="s">
        <v>1933</v>
      </c>
      <c r="G180" s="249"/>
      <c r="H180" s="249" t="s">
        <v>2006</v>
      </c>
      <c r="I180" s="249" t="s">
        <v>1967</v>
      </c>
      <c r="J180" s="249"/>
      <c r="K180" s="290"/>
    </row>
    <row r="181" spans="2:11" ht="15" customHeight="1">
      <c r="B181" s="269"/>
      <c r="C181" s="249" t="s">
        <v>2007</v>
      </c>
      <c r="D181" s="249"/>
      <c r="E181" s="249"/>
      <c r="F181" s="268" t="s">
        <v>1933</v>
      </c>
      <c r="G181" s="249"/>
      <c r="H181" s="249" t="s">
        <v>2008</v>
      </c>
      <c r="I181" s="249" t="s">
        <v>1967</v>
      </c>
      <c r="J181" s="249"/>
      <c r="K181" s="290"/>
    </row>
    <row r="182" spans="2:11" ht="15" customHeight="1">
      <c r="B182" s="269"/>
      <c r="C182" s="249" t="s">
        <v>1996</v>
      </c>
      <c r="D182" s="249"/>
      <c r="E182" s="249"/>
      <c r="F182" s="268" t="s">
        <v>1933</v>
      </c>
      <c r="G182" s="249"/>
      <c r="H182" s="249" t="s">
        <v>2009</v>
      </c>
      <c r="I182" s="249" t="s">
        <v>1967</v>
      </c>
      <c r="J182" s="249"/>
      <c r="K182" s="290"/>
    </row>
    <row r="183" spans="2:11" ht="15" customHeight="1">
      <c r="B183" s="269"/>
      <c r="C183" s="249" t="s">
        <v>122</v>
      </c>
      <c r="D183" s="249"/>
      <c r="E183" s="249"/>
      <c r="F183" s="268" t="s">
        <v>1939</v>
      </c>
      <c r="G183" s="249"/>
      <c r="H183" s="249" t="s">
        <v>2010</v>
      </c>
      <c r="I183" s="249" t="s">
        <v>1935</v>
      </c>
      <c r="J183" s="249">
        <v>50</v>
      </c>
      <c r="K183" s="290"/>
    </row>
    <row r="184" spans="2:11" ht="15" customHeight="1">
      <c r="B184" s="269"/>
      <c r="C184" s="249" t="s">
        <v>2011</v>
      </c>
      <c r="D184" s="249"/>
      <c r="E184" s="249"/>
      <c r="F184" s="268" t="s">
        <v>1939</v>
      </c>
      <c r="G184" s="249"/>
      <c r="H184" s="249" t="s">
        <v>2012</v>
      </c>
      <c r="I184" s="249" t="s">
        <v>2013</v>
      </c>
      <c r="J184" s="249"/>
      <c r="K184" s="290"/>
    </row>
    <row r="185" spans="2:11" ht="15" customHeight="1">
      <c r="B185" s="269"/>
      <c r="C185" s="249" t="s">
        <v>2014</v>
      </c>
      <c r="D185" s="249"/>
      <c r="E185" s="249"/>
      <c r="F185" s="268" t="s">
        <v>1939</v>
      </c>
      <c r="G185" s="249"/>
      <c r="H185" s="249" t="s">
        <v>2015</v>
      </c>
      <c r="I185" s="249" t="s">
        <v>2013</v>
      </c>
      <c r="J185" s="249"/>
      <c r="K185" s="290"/>
    </row>
    <row r="186" spans="2:11" ht="15" customHeight="1">
      <c r="B186" s="269"/>
      <c r="C186" s="249" t="s">
        <v>2016</v>
      </c>
      <c r="D186" s="249"/>
      <c r="E186" s="249"/>
      <c r="F186" s="268" t="s">
        <v>1939</v>
      </c>
      <c r="G186" s="249"/>
      <c r="H186" s="249" t="s">
        <v>2017</v>
      </c>
      <c r="I186" s="249" t="s">
        <v>2013</v>
      </c>
      <c r="J186" s="249"/>
      <c r="K186" s="290"/>
    </row>
    <row r="187" spans="2:11" ht="15" customHeight="1">
      <c r="B187" s="269"/>
      <c r="C187" s="302" t="s">
        <v>2018</v>
      </c>
      <c r="D187" s="249"/>
      <c r="E187" s="249"/>
      <c r="F187" s="268" t="s">
        <v>1939</v>
      </c>
      <c r="G187" s="249"/>
      <c r="H187" s="249" t="s">
        <v>2019</v>
      </c>
      <c r="I187" s="249" t="s">
        <v>2020</v>
      </c>
      <c r="J187" s="303" t="s">
        <v>2021</v>
      </c>
      <c r="K187" s="290"/>
    </row>
    <row r="188" spans="2:11" ht="15" customHeight="1">
      <c r="B188" s="269"/>
      <c r="C188" s="254" t="s">
        <v>48</v>
      </c>
      <c r="D188" s="249"/>
      <c r="E188" s="249"/>
      <c r="F188" s="268" t="s">
        <v>1933</v>
      </c>
      <c r="G188" s="249"/>
      <c r="H188" s="245" t="s">
        <v>2022</v>
      </c>
      <c r="I188" s="249" t="s">
        <v>2023</v>
      </c>
      <c r="J188" s="249"/>
      <c r="K188" s="290"/>
    </row>
    <row r="189" spans="2:11" ht="15" customHeight="1">
      <c r="B189" s="269"/>
      <c r="C189" s="254" t="s">
        <v>2024</v>
      </c>
      <c r="D189" s="249"/>
      <c r="E189" s="249"/>
      <c r="F189" s="268" t="s">
        <v>1933</v>
      </c>
      <c r="G189" s="249"/>
      <c r="H189" s="249" t="s">
        <v>2025</v>
      </c>
      <c r="I189" s="249" t="s">
        <v>1967</v>
      </c>
      <c r="J189" s="249"/>
      <c r="K189" s="290"/>
    </row>
    <row r="190" spans="2:11" ht="15" customHeight="1">
      <c r="B190" s="269"/>
      <c r="C190" s="254" t="s">
        <v>2026</v>
      </c>
      <c r="D190" s="249"/>
      <c r="E190" s="249"/>
      <c r="F190" s="268" t="s">
        <v>1933</v>
      </c>
      <c r="G190" s="249"/>
      <c r="H190" s="249" t="s">
        <v>2027</v>
      </c>
      <c r="I190" s="249" t="s">
        <v>1967</v>
      </c>
      <c r="J190" s="249"/>
      <c r="K190" s="290"/>
    </row>
    <row r="191" spans="2:11" ht="15" customHeight="1">
      <c r="B191" s="269"/>
      <c r="C191" s="254" t="s">
        <v>2028</v>
      </c>
      <c r="D191" s="249"/>
      <c r="E191" s="249"/>
      <c r="F191" s="268" t="s">
        <v>1939</v>
      </c>
      <c r="G191" s="249"/>
      <c r="H191" s="249" t="s">
        <v>2029</v>
      </c>
      <c r="I191" s="249" t="s">
        <v>1967</v>
      </c>
      <c r="J191" s="249"/>
      <c r="K191" s="290"/>
    </row>
    <row r="192" spans="2:11" ht="15" customHeight="1">
      <c r="B192" s="296"/>
      <c r="C192" s="304"/>
      <c r="D192" s="278"/>
      <c r="E192" s="278"/>
      <c r="F192" s="278"/>
      <c r="G192" s="278"/>
      <c r="H192" s="278"/>
      <c r="I192" s="278"/>
      <c r="J192" s="278"/>
      <c r="K192" s="297"/>
    </row>
    <row r="193" spans="2:11" ht="18.75" customHeight="1">
      <c r="B193" s="245"/>
      <c r="C193" s="249"/>
      <c r="D193" s="249"/>
      <c r="E193" s="249"/>
      <c r="F193" s="268"/>
      <c r="G193" s="249"/>
      <c r="H193" s="249"/>
      <c r="I193" s="249"/>
      <c r="J193" s="249"/>
      <c r="K193" s="245"/>
    </row>
    <row r="194" spans="2:11" ht="18.75" customHeight="1">
      <c r="B194" s="245"/>
      <c r="C194" s="249"/>
      <c r="D194" s="249"/>
      <c r="E194" s="249"/>
      <c r="F194" s="268"/>
      <c r="G194" s="249"/>
      <c r="H194" s="249"/>
      <c r="I194" s="249"/>
      <c r="J194" s="249"/>
      <c r="K194" s="245"/>
    </row>
    <row r="195" spans="2:11" ht="18.75" customHeight="1"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</row>
    <row r="196" spans="2:11">
      <c r="B196" s="237"/>
      <c r="C196" s="238"/>
      <c r="D196" s="238"/>
      <c r="E196" s="238"/>
      <c r="F196" s="238"/>
      <c r="G196" s="238"/>
      <c r="H196" s="238"/>
      <c r="I196" s="238"/>
      <c r="J196" s="238"/>
      <c r="K196" s="239"/>
    </row>
    <row r="197" spans="2:11" ht="21">
      <c r="B197" s="240"/>
      <c r="C197" s="363" t="s">
        <v>2030</v>
      </c>
      <c r="D197" s="363"/>
      <c r="E197" s="363"/>
      <c r="F197" s="363"/>
      <c r="G197" s="363"/>
      <c r="H197" s="363"/>
      <c r="I197" s="363"/>
      <c r="J197" s="363"/>
      <c r="K197" s="241"/>
    </row>
    <row r="198" spans="2:11" ht="25.5" customHeight="1">
      <c r="B198" s="240"/>
      <c r="C198" s="305" t="s">
        <v>2031</v>
      </c>
      <c r="D198" s="305"/>
      <c r="E198" s="305"/>
      <c r="F198" s="305" t="s">
        <v>2032</v>
      </c>
      <c r="G198" s="306"/>
      <c r="H198" s="362" t="s">
        <v>2033</v>
      </c>
      <c r="I198" s="362"/>
      <c r="J198" s="362"/>
      <c r="K198" s="241"/>
    </row>
    <row r="199" spans="2:11" ht="5.25" customHeight="1">
      <c r="B199" s="269"/>
      <c r="C199" s="266"/>
      <c r="D199" s="266"/>
      <c r="E199" s="266"/>
      <c r="F199" s="266"/>
      <c r="G199" s="249"/>
      <c r="H199" s="266"/>
      <c r="I199" s="266"/>
      <c r="J199" s="266"/>
      <c r="K199" s="290"/>
    </row>
    <row r="200" spans="2:11" ht="15" customHeight="1">
      <c r="B200" s="269"/>
      <c r="C200" s="249" t="s">
        <v>2023</v>
      </c>
      <c r="D200" s="249"/>
      <c r="E200" s="249"/>
      <c r="F200" s="268" t="s">
        <v>49</v>
      </c>
      <c r="G200" s="249"/>
      <c r="H200" s="360" t="s">
        <v>2034</v>
      </c>
      <c r="I200" s="360"/>
      <c r="J200" s="360"/>
      <c r="K200" s="290"/>
    </row>
    <row r="201" spans="2:11" ht="15" customHeight="1">
      <c r="B201" s="269"/>
      <c r="C201" s="275"/>
      <c r="D201" s="249"/>
      <c r="E201" s="249"/>
      <c r="F201" s="268" t="s">
        <v>50</v>
      </c>
      <c r="G201" s="249"/>
      <c r="H201" s="360" t="s">
        <v>2035</v>
      </c>
      <c r="I201" s="360"/>
      <c r="J201" s="360"/>
      <c r="K201" s="290"/>
    </row>
    <row r="202" spans="2:11" ht="15" customHeight="1">
      <c r="B202" s="269"/>
      <c r="C202" s="275"/>
      <c r="D202" s="249"/>
      <c r="E202" s="249"/>
      <c r="F202" s="268" t="s">
        <v>53</v>
      </c>
      <c r="G202" s="249"/>
      <c r="H202" s="360" t="s">
        <v>2036</v>
      </c>
      <c r="I202" s="360"/>
      <c r="J202" s="360"/>
      <c r="K202" s="290"/>
    </row>
    <row r="203" spans="2:11" ht="15" customHeight="1">
      <c r="B203" s="269"/>
      <c r="C203" s="249"/>
      <c r="D203" s="249"/>
      <c r="E203" s="249"/>
      <c r="F203" s="268" t="s">
        <v>51</v>
      </c>
      <c r="G203" s="249"/>
      <c r="H203" s="360" t="s">
        <v>2037</v>
      </c>
      <c r="I203" s="360"/>
      <c r="J203" s="360"/>
      <c r="K203" s="290"/>
    </row>
    <row r="204" spans="2:11" ht="15" customHeight="1">
      <c r="B204" s="269"/>
      <c r="C204" s="249"/>
      <c r="D204" s="249"/>
      <c r="E204" s="249"/>
      <c r="F204" s="268" t="s">
        <v>52</v>
      </c>
      <c r="G204" s="249"/>
      <c r="H204" s="360" t="s">
        <v>2038</v>
      </c>
      <c r="I204" s="360"/>
      <c r="J204" s="360"/>
      <c r="K204" s="290"/>
    </row>
    <row r="205" spans="2:11" ht="15" customHeight="1">
      <c r="B205" s="269"/>
      <c r="C205" s="249"/>
      <c r="D205" s="249"/>
      <c r="E205" s="249"/>
      <c r="F205" s="268"/>
      <c r="G205" s="249"/>
      <c r="H205" s="249"/>
      <c r="I205" s="249"/>
      <c r="J205" s="249"/>
      <c r="K205" s="290"/>
    </row>
    <row r="206" spans="2:11" ht="15" customHeight="1">
      <c r="B206" s="269"/>
      <c r="C206" s="249" t="s">
        <v>1979</v>
      </c>
      <c r="D206" s="249"/>
      <c r="E206" s="249"/>
      <c r="F206" s="268" t="s">
        <v>82</v>
      </c>
      <c r="G206" s="249"/>
      <c r="H206" s="360" t="s">
        <v>2039</v>
      </c>
      <c r="I206" s="360"/>
      <c r="J206" s="360"/>
      <c r="K206" s="290"/>
    </row>
    <row r="207" spans="2:11" ht="15" customHeight="1">
      <c r="B207" s="269"/>
      <c r="C207" s="275"/>
      <c r="D207" s="249"/>
      <c r="E207" s="249"/>
      <c r="F207" s="268" t="s">
        <v>1876</v>
      </c>
      <c r="G207" s="249"/>
      <c r="H207" s="360" t="s">
        <v>1877</v>
      </c>
      <c r="I207" s="360"/>
      <c r="J207" s="360"/>
      <c r="K207" s="290"/>
    </row>
    <row r="208" spans="2:11" ht="15" customHeight="1">
      <c r="B208" s="269"/>
      <c r="C208" s="249"/>
      <c r="D208" s="249"/>
      <c r="E208" s="249"/>
      <c r="F208" s="268" t="s">
        <v>1874</v>
      </c>
      <c r="G208" s="249"/>
      <c r="H208" s="360" t="s">
        <v>2040</v>
      </c>
      <c r="I208" s="360"/>
      <c r="J208" s="360"/>
      <c r="K208" s="290"/>
    </row>
    <row r="209" spans="2:11" ht="15" customHeight="1">
      <c r="B209" s="307"/>
      <c r="C209" s="275"/>
      <c r="D209" s="275"/>
      <c r="E209" s="275"/>
      <c r="F209" s="268" t="s">
        <v>1878</v>
      </c>
      <c r="G209" s="254"/>
      <c r="H209" s="361" t="s">
        <v>1879</v>
      </c>
      <c r="I209" s="361"/>
      <c r="J209" s="361"/>
      <c r="K209" s="308"/>
    </row>
    <row r="210" spans="2:11" ht="15" customHeight="1">
      <c r="B210" s="307"/>
      <c r="C210" s="275"/>
      <c r="D210" s="275"/>
      <c r="E210" s="275"/>
      <c r="F210" s="268" t="s">
        <v>1880</v>
      </c>
      <c r="G210" s="254"/>
      <c r="H210" s="361" t="s">
        <v>2041</v>
      </c>
      <c r="I210" s="361"/>
      <c r="J210" s="361"/>
      <c r="K210" s="308"/>
    </row>
    <row r="211" spans="2:11" ht="15" customHeight="1">
      <c r="B211" s="307"/>
      <c r="C211" s="275"/>
      <c r="D211" s="275"/>
      <c r="E211" s="275"/>
      <c r="F211" s="309"/>
      <c r="G211" s="254"/>
      <c r="H211" s="310"/>
      <c r="I211" s="310"/>
      <c r="J211" s="310"/>
      <c r="K211" s="308"/>
    </row>
    <row r="212" spans="2:11" ht="15" customHeight="1">
      <c r="B212" s="307"/>
      <c r="C212" s="249" t="s">
        <v>2003</v>
      </c>
      <c r="D212" s="275"/>
      <c r="E212" s="275"/>
      <c r="F212" s="268">
        <v>1</v>
      </c>
      <c r="G212" s="254"/>
      <c r="H212" s="361" t="s">
        <v>2042</v>
      </c>
      <c r="I212" s="361"/>
      <c r="J212" s="361"/>
      <c r="K212" s="308"/>
    </row>
    <row r="213" spans="2:11" ht="15" customHeight="1">
      <c r="B213" s="307"/>
      <c r="C213" s="275"/>
      <c r="D213" s="275"/>
      <c r="E213" s="275"/>
      <c r="F213" s="268">
        <v>2</v>
      </c>
      <c r="G213" s="254"/>
      <c r="H213" s="361" t="s">
        <v>2043</v>
      </c>
      <c r="I213" s="361"/>
      <c r="J213" s="361"/>
      <c r="K213" s="308"/>
    </row>
    <row r="214" spans="2:11" ht="15" customHeight="1">
      <c r="B214" s="307"/>
      <c r="C214" s="275"/>
      <c r="D214" s="275"/>
      <c r="E214" s="275"/>
      <c r="F214" s="268">
        <v>3</v>
      </c>
      <c r="G214" s="254"/>
      <c r="H214" s="361" t="s">
        <v>2044</v>
      </c>
      <c r="I214" s="361"/>
      <c r="J214" s="361"/>
      <c r="K214" s="308"/>
    </row>
    <row r="215" spans="2:11" ht="15" customHeight="1">
      <c r="B215" s="307"/>
      <c r="C215" s="275"/>
      <c r="D215" s="275"/>
      <c r="E215" s="275"/>
      <c r="F215" s="268">
        <v>4</v>
      </c>
      <c r="G215" s="254"/>
      <c r="H215" s="361" t="s">
        <v>2045</v>
      </c>
      <c r="I215" s="361"/>
      <c r="J215" s="361"/>
      <c r="K215" s="308"/>
    </row>
    <row r="216" spans="2:11" ht="12.75" customHeight="1">
      <c r="B216" s="311"/>
      <c r="C216" s="312"/>
      <c r="D216" s="312"/>
      <c r="E216" s="312"/>
      <c r="F216" s="312"/>
      <c r="G216" s="312"/>
      <c r="H216" s="312"/>
      <c r="I216" s="312"/>
      <c r="J216" s="312"/>
      <c r="K216" s="31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Stefanikova17 - Výměna ok...</vt:lpstr>
      <vt:lpstr>VRN - Vedlejší rozpočtové...</vt:lpstr>
      <vt:lpstr>Pokyny pro vyplnění</vt:lpstr>
      <vt:lpstr>'Rekapitulace stavby'!Názvy_tisku</vt:lpstr>
      <vt:lpstr>'Stefanikova17 - Výměna ok...'!Názvy_tisku</vt:lpstr>
      <vt:lpstr>'VRN - Vedlejší rozpočtové...'!Názvy_tisku</vt:lpstr>
      <vt:lpstr>'Pokyny pro vyplnění'!Oblast_tisku</vt:lpstr>
      <vt:lpstr>'Rekapitulace stavby'!Oblast_tisku</vt:lpstr>
      <vt:lpstr>'Stefanikova17 - Výměna ok...'!Oblast_tisku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Kratochvílová</dc:creator>
  <cp:lastModifiedBy>swarzova</cp:lastModifiedBy>
  <dcterms:created xsi:type="dcterms:W3CDTF">2018-06-06T06:29:41Z</dcterms:created>
  <dcterms:modified xsi:type="dcterms:W3CDTF">2018-06-06T12:33:06Z</dcterms:modified>
</cp:coreProperties>
</file>